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ec_nas_01\Sociales\SALUD\Preparacion de cuadros para el boletin\2025\Boletín\"/>
    </mc:Choice>
  </mc:AlternateContent>
  <bookViews>
    <workbookView xWindow="45" yWindow="-150" windowWidth="20430" windowHeight="4305"/>
  </bookViews>
  <sheets>
    <sheet name="Cuadro 47." sheetId="2" r:id="rId1"/>
  </sheets>
  <definedNames>
    <definedName name="_xlnm.Print_Titles" localSheetId="0">'Cuadro 47.'!$1:$8</definedName>
  </definedNames>
  <calcPr calcId="152511"/>
</workbook>
</file>

<file path=xl/calcChain.xml><?xml version="1.0" encoding="utf-8"?>
<calcChain xmlns="http://schemas.openxmlformats.org/spreadsheetml/2006/main">
  <c r="D73" i="2" l="1"/>
  <c r="H30" i="2" l="1"/>
  <c r="I22" i="2" l="1"/>
  <c r="I91" i="2" l="1"/>
  <c r="H91" i="2"/>
  <c r="E91" i="2"/>
  <c r="D91" i="2"/>
  <c r="D58" i="2"/>
  <c r="I48" i="2"/>
  <c r="I47" i="2"/>
  <c r="I46" i="2"/>
  <c r="I28" i="2"/>
  <c r="I67" i="2"/>
  <c r="G91" i="2" l="1"/>
  <c r="I45" i="2"/>
  <c r="I39" i="2"/>
  <c r="I34" i="2"/>
  <c r="I32" i="2"/>
  <c r="I30" i="2"/>
  <c r="G30" i="2" s="1"/>
  <c r="D28" i="2"/>
  <c r="D30" i="2"/>
  <c r="D32" i="2"/>
  <c r="D34" i="2"/>
  <c r="D59" i="2"/>
  <c r="D47" i="2"/>
  <c r="D46" i="2"/>
  <c r="D39" i="2"/>
  <c r="I88" i="2"/>
  <c r="I89" i="2"/>
  <c r="I87" i="2"/>
  <c r="I85" i="2"/>
  <c r="D88" i="2"/>
  <c r="D89" i="2"/>
  <c r="D87" i="2"/>
  <c r="F12" i="2" l="1"/>
  <c r="F11" i="2"/>
  <c r="F10" i="2"/>
  <c r="F9" i="2"/>
  <c r="G12" i="2"/>
  <c r="J12" i="2" s="1"/>
  <c r="G11" i="2"/>
  <c r="J11" i="2" s="1"/>
  <c r="G10" i="2"/>
  <c r="J10" i="2" s="1"/>
  <c r="G9" i="2"/>
  <c r="H229" i="2" l="1"/>
  <c r="D197" i="2"/>
  <c r="I191" i="2"/>
  <c r="D177" i="2"/>
  <c r="F177" i="2" s="1"/>
  <c r="E177" i="2"/>
  <c r="I116" i="2"/>
  <c r="D17" i="2"/>
  <c r="G209" i="2"/>
  <c r="J209" i="2" s="1"/>
  <c r="E96" i="2"/>
  <c r="I96" i="2"/>
  <c r="H167" i="2"/>
  <c r="H67" i="2"/>
  <c r="G67" i="2" s="1"/>
  <c r="J67" i="2" s="1"/>
  <c r="E67" i="2"/>
  <c r="G138" i="2"/>
  <c r="F138" i="2"/>
  <c r="G19" i="2"/>
  <c r="J19" i="2" s="1"/>
  <c r="G18" i="2"/>
  <c r="J18" i="2" s="1"/>
  <c r="H17" i="2"/>
  <c r="I17" i="2"/>
  <c r="E17" i="2"/>
  <c r="F18" i="2"/>
  <c r="F19" i="2"/>
  <c r="I202" i="2"/>
  <c r="H202" i="2"/>
  <c r="I61" i="2"/>
  <c r="H61" i="2"/>
  <c r="I76" i="2"/>
  <c r="I74" i="2"/>
  <c r="I73" i="2"/>
  <c r="I71" i="2"/>
  <c r="I69" i="2"/>
  <c r="I68" i="2"/>
  <c r="I66" i="2"/>
  <c r="I65" i="2"/>
  <c r="I62" i="2"/>
  <c r="H69" i="2"/>
  <c r="D68" i="2"/>
  <c r="E68" i="2"/>
  <c r="D69" i="2"/>
  <c r="E69" i="2"/>
  <c r="H65" i="2"/>
  <c r="H62" i="2"/>
  <c r="D131" i="2"/>
  <c r="E131" i="2"/>
  <c r="I131" i="2"/>
  <c r="H131" i="2"/>
  <c r="G145" i="2"/>
  <c r="J145" i="2" s="1"/>
  <c r="G142" i="2"/>
  <c r="J142" i="2" s="1"/>
  <c r="G144" i="2"/>
  <c r="J144" i="2" s="1"/>
  <c r="G140" i="2"/>
  <c r="J140" i="2"/>
  <c r="G139" i="2"/>
  <c r="J139" i="2" s="1"/>
  <c r="G137" i="2"/>
  <c r="J137" i="2" s="1"/>
  <c r="G136" i="2"/>
  <c r="J136" i="2" s="1"/>
  <c r="G133" i="2"/>
  <c r="J133" i="2" s="1"/>
  <c r="G132" i="2"/>
  <c r="J132" i="2" s="1"/>
  <c r="F140" i="2"/>
  <c r="G165" i="2"/>
  <c r="J165" i="2" s="1"/>
  <c r="G164" i="2"/>
  <c r="G163" i="2"/>
  <c r="J163" i="2" s="1"/>
  <c r="H162" i="2"/>
  <c r="I223" i="2"/>
  <c r="H223" i="2"/>
  <c r="G225" i="2"/>
  <c r="J225" i="2" s="1"/>
  <c r="G226" i="2"/>
  <c r="J226" i="2" s="1"/>
  <c r="G227" i="2"/>
  <c r="G228" i="2"/>
  <c r="J228" i="2" s="1"/>
  <c r="F228" i="2"/>
  <c r="F227" i="2"/>
  <c r="F226" i="2"/>
  <c r="F225" i="2"/>
  <c r="G166" i="2"/>
  <c r="J166" i="2" s="1"/>
  <c r="G221" i="2"/>
  <c r="J221" i="2" s="1"/>
  <c r="G231" i="2"/>
  <c r="G230" i="2"/>
  <c r="G222" i="2"/>
  <c r="J222" i="2" s="1"/>
  <c r="G218" i="2"/>
  <c r="J218" i="2" s="1"/>
  <c r="G216" i="2"/>
  <c r="J216" i="2" s="1"/>
  <c r="G215" i="2"/>
  <c r="J215" i="2" s="1"/>
  <c r="G213" i="2"/>
  <c r="J213" i="2" s="1"/>
  <c r="G211" i="2"/>
  <c r="J211" i="2" s="1"/>
  <c r="G210" i="2"/>
  <c r="J210" i="2" s="1"/>
  <c r="G208" i="2"/>
  <c r="J208" i="2" s="1"/>
  <c r="G207" i="2"/>
  <c r="J207" i="2" s="1"/>
  <c r="G204" i="2"/>
  <c r="J204" i="2" s="1"/>
  <c r="G203" i="2"/>
  <c r="J203" i="2" s="1"/>
  <c r="G201" i="2"/>
  <c r="J201" i="2" s="1"/>
  <c r="G200" i="2"/>
  <c r="J200" i="2" s="1"/>
  <c r="G199" i="2"/>
  <c r="J199" i="2" s="1"/>
  <c r="G198" i="2"/>
  <c r="J198" i="2" s="1"/>
  <c r="G196" i="2"/>
  <c r="G195" i="2"/>
  <c r="J195" i="2" s="1"/>
  <c r="G193" i="2"/>
  <c r="J193" i="2" s="1"/>
  <c r="G190" i="2"/>
  <c r="G189" i="2"/>
  <c r="G188" i="2"/>
  <c r="G186" i="2"/>
  <c r="J186" i="2" s="1"/>
  <c r="G185" i="2"/>
  <c r="J185" i="2" s="1"/>
  <c r="G184" i="2"/>
  <c r="J184" i="2" s="1"/>
  <c r="G183" i="2"/>
  <c r="J183" i="2" s="1"/>
  <c r="G181" i="2"/>
  <c r="G179" i="2"/>
  <c r="J179" i="2" s="1"/>
  <c r="G176" i="2"/>
  <c r="G174" i="2"/>
  <c r="G172" i="2"/>
  <c r="G170" i="2"/>
  <c r="G169" i="2"/>
  <c r="J169" i="2" s="1"/>
  <c r="G168" i="2"/>
  <c r="J168" i="2" s="1"/>
  <c r="I219" i="2"/>
  <c r="I182" i="2"/>
  <c r="H182" i="2"/>
  <c r="I177" i="2"/>
  <c r="H177" i="2"/>
  <c r="I167" i="2"/>
  <c r="D202" i="2"/>
  <c r="E202" i="2"/>
  <c r="F208" i="2"/>
  <c r="F211" i="2"/>
  <c r="F218" i="2"/>
  <c r="F213" i="2"/>
  <c r="F215" i="2"/>
  <c r="F204" i="2"/>
  <c r="F203" i="2"/>
  <c r="D24" i="2"/>
  <c r="D23" i="2"/>
  <c r="D22" i="2"/>
  <c r="D21" i="2"/>
  <c r="E24" i="2"/>
  <c r="E23" i="2"/>
  <c r="E22" i="2"/>
  <c r="E21" i="2"/>
  <c r="H24" i="2"/>
  <c r="G24" i="2" s="1"/>
  <c r="H23" i="2"/>
  <c r="H22" i="2"/>
  <c r="G22" i="2" s="1"/>
  <c r="J22" i="2" s="1"/>
  <c r="H21" i="2"/>
  <c r="I24" i="2"/>
  <c r="I23" i="2"/>
  <c r="I21" i="2"/>
  <c r="F95" i="2"/>
  <c r="F94" i="2"/>
  <c r="F93" i="2"/>
  <c r="F92" i="2"/>
  <c r="G95" i="2"/>
  <c r="J95" i="2" s="1"/>
  <c r="G94" i="2"/>
  <c r="J94" i="2" s="1"/>
  <c r="G93" i="2"/>
  <c r="J93" i="2" s="1"/>
  <c r="G92" i="2"/>
  <c r="J92" i="2" s="1"/>
  <c r="I162" i="2"/>
  <c r="E162" i="2"/>
  <c r="E20" i="2" s="1"/>
  <c r="D162" i="2"/>
  <c r="F165" i="2"/>
  <c r="F163" i="2"/>
  <c r="F164" i="2"/>
  <c r="F166" i="2"/>
  <c r="H120" i="2"/>
  <c r="E28" i="2"/>
  <c r="F28" i="2" s="1"/>
  <c r="E27" i="2"/>
  <c r="F27" i="2" s="1"/>
  <c r="D27" i="2"/>
  <c r="D26" i="2"/>
  <c r="E26" i="2"/>
  <c r="H34" i="2"/>
  <c r="G34" i="2" s="1"/>
  <c r="E34" i="2"/>
  <c r="F34" i="2" s="1"/>
  <c r="I27" i="2"/>
  <c r="H28" i="2"/>
  <c r="G28" i="2" s="1"/>
  <c r="G97" i="2"/>
  <c r="J97" i="2" s="1"/>
  <c r="G98" i="2"/>
  <c r="J98" i="2" s="1"/>
  <c r="F99" i="2"/>
  <c r="F98" i="2"/>
  <c r="F97" i="2"/>
  <c r="D96" i="2"/>
  <c r="F96" i="2" s="1"/>
  <c r="H96" i="2"/>
  <c r="G99" i="2"/>
  <c r="G105" i="2"/>
  <c r="F105" i="2"/>
  <c r="G103" i="2"/>
  <c r="F103" i="2"/>
  <c r="E167" i="2"/>
  <c r="F176" i="2"/>
  <c r="F174" i="2"/>
  <c r="F172" i="2"/>
  <c r="F170" i="2"/>
  <c r="F169" i="2"/>
  <c r="F168" i="2"/>
  <c r="D167" i="2"/>
  <c r="I37" i="2"/>
  <c r="H39" i="2"/>
  <c r="G39" i="2" s="1"/>
  <c r="H37" i="2"/>
  <c r="E39" i="2"/>
  <c r="F39" i="2" s="1"/>
  <c r="E37" i="2"/>
  <c r="D37" i="2"/>
  <c r="G108" i="2"/>
  <c r="J108" i="2" s="1"/>
  <c r="G110" i="2"/>
  <c r="I106" i="2"/>
  <c r="H106" i="2"/>
  <c r="E106" i="2"/>
  <c r="D106" i="2"/>
  <c r="F108" i="2"/>
  <c r="F110" i="2"/>
  <c r="F181" i="2"/>
  <c r="F179" i="2"/>
  <c r="I42" i="2"/>
  <c r="H42" i="2"/>
  <c r="E42" i="2"/>
  <c r="I43" i="2"/>
  <c r="H43" i="2"/>
  <c r="I44" i="2"/>
  <c r="H44" i="2"/>
  <c r="I41" i="2"/>
  <c r="D44" i="2"/>
  <c r="D43" i="2"/>
  <c r="D42" i="2"/>
  <c r="F42" i="2" s="1"/>
  <c r="D41" i="2"/>
  <c r="G112" i="2"/>
  <c r="J112" i="2" s="1"/>
  <c r="F115" i="2"/>
  <c r="F114" i="2"/>
  <c r="F113" i="2"/>
  <c r="F112" i="2"/>
  <c r="D111" i="2"/>
  <c r="E111" i="2"/>
  <c r="G115" i="2"/>
  <c r="J115" i="2" s="1"/>
  <c r="G114" i="2"/>
  <c r="J114" i="2" s="1"/>
  <c r="G113" i="2"/>
  <c r="J113" i="2" s="1"/>
  <c r="H111" i="2"/>
  <c r="I111" i="2"/>
  <c r="H41" i="2"/>
  <c r="E44" i="2"/>
  <c r="E43" i="2"/>
  <c r="E41" i="2"/>
  <c r="F185" i="2"/>
  <c r="F184" i="2"/>
  <c r="F183" i="2"/>
  <c r="D182" i="2"/>
  <c r="E182" i="2"/>
  <c r="F186" i="2"/>
  <c r="E48" i="2"/>
  <c r="E47" i="2"/>
  <c r="F47" i="2" s="1"/>
  <c r="E46" i="2"/>
  <c r="F46" i="2" s="1"/>
  <c r="H187" i="2"/>
  <c r="G187" i="2" s="1"/>
  <c r="I197" i="2"/>
  <c r="H197" i="2"/>
  <c r="H54" i="2"/>
  <c r="H53" i="2"/>
  <c r="H51" i="2"/>
  <c r="I51" i="2"/>
  <c r="H191" i="2"/>
  <c r="F193" i="2"/>
  <c r="F195" i="2"/>
  <c r="E51" i="2"/>
  <c r="I54" i="2"/>
  <c r="E54" i="2"/>
  <c r="H88" i="2"/>
  <c r="H89" i="2"/>
  <c r="G89" i="2" s="1"/>
  <c r="G160" i="2"/>
  <c r="G159" i="2"/>
  <c r="F160" i="2"/>
  <c r="F159" i="2"/>
  <c r="G229" i="2"/>
  <c r="E229" i="2"/>
  <c r="F229" i="2" s="1"/>
  <c r="F231" i="2"/>
  <c r="D223" i="2"/>
  <c r="D152" i="2"/>
  <c r="D48" i="2"/>
  <c r="D116" i="2"/>
  <c r="D187" i="2"/>
  <c r="D53" i="2"/>
  <c r="I56" i="2"/>
  <c r="I57" i="2"/>
  <c r="I58" i="2"/>
  <c r="I59" i="2"/>
  <c r="E62" i="2"/>
  <c r="D62" i="2"/>
  <c r="F133" i="2"/>
  <c r="F230" i="2"/>
  <c r="E191" i="2"/>
  <c r="F142" i="2"/>
  <c r="I120" i="2"/>
  <c r="H32" i="2"/>
  <c r="G32" i="2" s="1"/>
  <c r="E32" i="2"/>
  <c r="F32" i="2" s="1"/>
  <c r="H48" i="2"/>
  <c r="G48" i="2" s="1"/>
  <c r="E116" i="2"/>
  <c r="H116" i="2"/>
  <c r="G116" i="2" s="1"/>
  <c r="J116" i="2" s="1"/>
  <c r="E187" i="2"/>
  <c r="F122" i="2"/>
  <c r="D120" i="2"/>
  <c r="D191" i="2"/>
  <c r="I126" i="2"/>
  <c r="D126" i="2"/>
  <c r="D148" i="2"/>
  <c r="D219" i="2"/>
  <c r="E120" i="2"/>
  <c r="H126" i="2"/>
  <c r="E126" i="2"/>
  <c r="I148" i="2"/>
  <c r="H148" i="2"/>
  <c r="E148" i="2"/>
  <c r="E219" i="2"/>
  <c r="F222" i="2"/>
  <c r="I152" i="2"/>
  <c r="H152" i="2"/>
  <c r="E197" i="2"/>
  <c r="F197" i="2" s="1"/>
  <c r="H219" i="2"/>
  <c r="G158" i="2"/>
  <c r="E152" i="2"/>
  <c r="I84" i="2"/>
  <c r="H84" i="2"/>
  <c r="E84" i="2"/>
  <c r="D84" i="2"/>
  <c r="E85" i="2"/>
  <c r="F158" i="2"/>
  <c r="E223" i="2"/>
  <c r="F209" i="2"/>
  <c r="J9" i="2"/>
  <c r="I80" i="2"/>
  <c r="I86" i="2"/>
  <c r="H68" i="2"/>
  <c r="H66" i="2"/>
  <c r="G66" i="2" s="1"/>
  <c r="E66" i="2"/>
  <c r="D74" i="2"/>
  <c r="E59" i="2"/>
  <c r="F59" i="2" s="1"/>
  <c r="E58" i="2"/>
  <c r="F58" i="2" s="1"/>
  <c r="E57" i="2"/>
  <c r="E56" i="2"/>
  <c r="H71" i="2"/>
  <c r="H76" i="2"/>
  <c r="E71" i="2"/>
  <c r="D66" i="2"/>
  <c r="D67" i="2"/>
  <c r="F67" i="2" s="1"/>
  <c r="D71" i="2"/>
  <c r="H73" i="2"/>
  <c r="G73" i="2" s="1"/>
  <c r="D76" i="2"/>
  <c r="E74" i="2"/>
  <c r="E76" i="2"/>
  <c r="E73" i="2"/>
  <c r="F216" i="2"/>
  <c r="F210" i="2"/>
  <c r="G147" i="2"/>
  <c r="J147" i="2" s="1"/>
  <c r="F137" i="2"/>
  <c r="F139" i="2"/>
  <c r="F144" i="2"/>
  <c r="F145" i="2"/>
  <c r="F147" i="2"/>
  <c r="D54" i="2"/>
  <c r="E53" i="2"/>
  <c r="D51" i="2"/>
  <c r="H59" i="2"/>
  <c r="H58" i="2"/>
  <c r="H57" i="2"/>
  <c r="H56" i="2"/>
  <c r="D57" i="2"/>
  <c r="D56" i="2"/>
  <c r="I53" i="2"/>
  <c r="F221" i="2"/>
  <c r="F207" i="2"/>
  <c r="F201" i="2"/>
  <c r="F200" i="2"/>
  <c r="F199" i="2"/>
  <c r="F198" i="2"/>
  <c r="F196" i="2"/>
  <c r="F190" i="2"/>
  <c r="F189" i="2"/>
  <c r="F188" i="2"/>
  <c r="G157" i="2"/>
  <c r="J157" i="2" s="1"/>
  <c r="F157" i="2"/>
  <c r="G156" i="2"/>
  <c r="F156" i="2"/>
  <c r="G155" i="2"/>
  <c r="J155" i="2" s="1"/>
  <c r="F155" i="2"/>
  <c r="G154" i="2"/>
  <c r="J154" i="2" s="1"/>
  <c r="F154" i="2"/>
  <c r="G151" i="2"/>
  <c r="J151" i="2" s="1"/>
  <c r="F151" i="2"/>
  <c r="G150" i="2"/>
  <c r="J150" i="2" s="1"/>
  <c r="F150" i="2"/>
  <c r="F136" i="2"/>
  <c r="F132" i="2"/>
  <c r="G130" i="2"/>
  <c r="J130" i="2" s="1"/>
  <c r="F130" i="2"/>
  <c r="G129" i="2"/>
  <c r="J129" i="2" s="1"/>
  <c r="F129" i="2"/>
  <c r="G128" i="2"/>
  <c r="J128" i="2" s="1"/>
  <c r="F128" i="2"/>
  <c r="G127" i="2"/>
  <c r="J127" i="2" s="1"/>
  <c r="F127" i="2"/>
  <c r="G125" i="2"/>
  <c r="J125" i="2" s="1"/>
  <c r="F125" i="2"/>
  <c r="G124" i="2"/>
  <c r="J124" i="2" s="1"/>
  <c r="F124" i="2"/>
  <c r="G122" i="2"/>
  <c r="J122" i="2" s="1"/>
  <c r="G119" i="2"/>
  <c r="F119" i="2"/>
  <c r="G118" i="2"/>
  <c r="F118" i="2"/>
  <c r="G117" i="2"/>
  <c r="J117" i="2" s="1"/>
  <c r="F117" i="2"/>
  <c r="E89" i="2"/>
  <c r="F89" i="2" s="1"/>
  <c r="E88" i="2"/>
  <c r="H86" i="2"/>
  <c r="E86" i="2"/>
  <c r="D86" i="2"/>
  <c r="H85" i="2"/>
  <c r="G85" i="2" s="1"/>
  <c r="D85" i="2"/>
  <c r="I83" i="2"/>
  <c r="H83" i="2"/>
  <c r="E83" i="2"/>
  <c r="D83" i="2"/>
  <c r="H80" i="2"/>
  <c r="E80" i="2"/>
  <c r="D80" i="2"/>
  <c r="I79" i="2"/>
  <c r="H79" i="2"/>
  <c r="H77" i="2" s="1"/>
  <c r="E79" i="2"/>
  <c r="E77" i="2" s="1"/>
  <c r="D79" i="2"/>
  <c r="E65" i="2"/>
  <c r="D65" i="2"/>
  <c r="E61" i="2"/>
  <c r="D61" i="2"/>
  <c r="H47" i="2"/>
  <c r="G47" i="2" s="1"/>
  <c r="H46" i="2"/>
  <c r="G46" i="2" s="1"/>
  <c r="J46" i="2" s="1"/>
  <c r="E30" i="2"/>
  <c r="F30" i="2" s="1"/>
  <c r="H27" i="2"/>
  <c r="I26" i="2"/>
  <c r="H26" i="2"/>
  <c r="H74" i="2"/>
  <c r="F24" i="2"/>
  <c r="G23" i="2"/>
  <c r="J23" i="2" s="1"/>
  <c r="J91" i="2"/>
  <c r="G65" i="2"/>
  <c r="J65" i="2" s="1"/>
  <c r="F68" i="2"/>
  <c r="D25" i="2" l="1"/>
  <c r="G42" i="2"/>
  <c r="J42" i="2" s="1"/>
  <c r="F37" i="2"/>
  <c r="G58" i="2"/>
  <c r="J58" i="2" s="1"/>
  <c r="G148" i="2"/>
  <c r="J148" i="2" s="1"/>
  <c r="G41" i="2"/>
  <c r="F86" i="2"/>
  <c r="F48" i="2"/>
  <c r="F111" i="2"/>
  <c r="G44" i="2"/>
  <c r="J44" i="2" s="1"/>
  <c r="F23" i="2"/>
  <c r="F148" i="2"/>
  <c r="G51" i="2"/>
  <c r="J51" i="2" s="1"/>
  <c r="G197" i="2"/>
  <c r="J197" i="2" s="1"/>
  <c r="G111" i="2"/>
  <c r="J111" i="2" s="1"/>
  <c r="F106" i="2"/>
  <c r="G167" i="2"/>
  <c r="J167" i="2" s="1"/>
  <c r="I77" i="2"/>
  <c r="G77" i="2" s="1"/>
  <c r="J77" i="2" s="1"/>
  <c r="G86" i="2"/>
  <c r="J86" i="2" s="1"/>
  <c r="G26" i="2"/>
  <c r="J26" i="2" s="1"/>
  <c r="F80" i="2"/>
  <c r="E60" i="2"/>
  <c r="H40" i="2"/>
  <c r="F26" i="2"/>
  <c r="G21" i="2"/>
  <c r="J21" i="2" s="1"/>
  <c r="G27" i="2"/>
  <c r="J27" i="2" s="1"/>
  <c r="F219" i="2"/>
  <c r="H55" i="2"/>
  <c r="D49" i="2"/>
  <c r="G76" i="2"/>
  <c r="J76" i="2" s="1"/>
  <c r="G120" i="2"/>
  <c r="J120" i="2" s="1"/>
  <c r="F223" i="2"/>
  <c r="E49" i="2"/>
  <c r="F167" i="2"/>
  <c r="G74" i="2"/>
  <c r="J74" i="2" s="1"/>
  <c r="G80" i="2"/>
  <c r="J80" i="2" s="1"/>
  <c r="G53" i="2"/>
  <c r="J53" i="2" s="1"/>
  <c r="F84" i="2"/>
  <c r="F62" i="2"/>
  <c r="G37" i="2"/>
  <c r="J37" i="2" s="1"/>
  <c r="G96" i="2"/>
  <c r="J96" i="2" s="1"/>
  <c r="E81" i="2"/>
  <c r="E35" i="2"/>
  <c r="E87" i="2"/>
  <c r="F87" i="2" s="1"/>
  <c r="F56" i="2"/>
  <c r="F71" i="2"/>
  <c r="F74" i="2"/>
  <c r="I81" i="2"/>
  <c r="G84" i="2"/>
  <c r="J84" i="2" s="1"/>
  <c r="G219" i="2"/>
  <c r="J219" i="2" s="1"/>
  <c r="F116" i="2"/>
  <c r="H87" i="2"/>
  <c r="G87" i="2" s="1"/>
  <c r="H49" i="2"/>
  <c r="F91" i="2"/>
  <c r="D20" i="2"/>
  <c r="F20" i="2" s="1"/>
  <c r="G182" i="2"/>
  <c r="J182" i="2" s="1"/>
  <c r="G162" i="2"/>
  <c r="J162" i="2" s="1"/>
  <c r="G62" i="2"/>
  <c r="J62" i="2" s="1"/>
  <c r="G17" i="2"/>
  <c r="J17" i="2" s="1"/>
  <c r="F17" i="2"/>
  <c r="G191" i="2"/>
  <c r="J191" i="2" s="1"/>
  <c r="H25" i="2"/>
  <c r="E25" i="2"/>
  <c r="F25" i="2" s="1"/>
  <c r="D77" i="2"/>
  <c r="F77" i="2" s="1"/>
  <c r="D35" i="2"/>
  <c r="F61" i="2"/>
  <c r="F79" i="2"/>
  <c r="G79" i="2"/>
  <c r="J79" i="2" s="1"/>
  <c r="F120" i="2"/>
  <c r="F187" i="2"/>
  <c r="F152" i="2"/>
  <c r="F54" i="2"/>
  <c r="D40" i="2"/>
  <c r="F162" i="2"/>
  <c r="F22" i="2"/>
  <c r="J66" i="2"/>
  <c r="F73" i="2"/>
  <c r="G152" i="2"/>
  <c r="J152" i="2" s="1"/>
  <c r="G54" i="2"/>
  <c r="J54" i="2" s="1"/>
  <c r="F182" i="2"/>
  <c r="G43" i="2"/>
  <c r="J43" i="2" s="1"/>
  <c r="I25" i="2"/>
  <c r="G177" i="2"/>
  <c r="J177" i="2" s="1"/>
  <c r="G223" i="2"/>
  <c r="J223" i="2" s="1"/>
  <c r="F131" i="2"/>
  <c r="G69" i="2"/>
  <c r="J69" i="2" s="1"/>
  <c r="J73" i="2"/>
  <c r="I49" i="2"/>
  <c r="H81" i="2"/>
  <c r="G126" i="2"/>
  <c r="J126" i="2" s="1"/>
  <c r="G61" i="2"/>
  <c r="J61" i="2" s="1"/>
  <c r="F88" i="2"/>
  <c r="G56" i="2"/>
  <c r="J56" i="2" s="1"/>
  <c r="F66" i="2"/>
  <c r="I55" i="2"/>
  <c r="D45" i="2"/>
  <c r="E40" i="2"/>
  <c r="I40" i="2"/>
  <c r="G106" i="2"/>
  <c r="J106" i="2" s="1"/>
  <c r="G68" i="2"/>
  <c r="J68" i="2" s="1"/>
  <c r="E45" i="2"/>
  <c r="G57" i="2"/>
  <c r="J57" i="2" s="1"/>
  <c r="F44" i="2"/>
  <c r="H35" i="2"/>
  <c r="G131" i="2"/>
  <c r="J131" i="2" s="1"/>
  <c r="G88" i="2"/>
  <c r="G71" i="2"/>
  <c r="J71" i="2" s="1"/>
  <c r="F191" i="2"/>
  <c r="F53" i="2"/>
  <c r="F51" i="2"/>
  <c r="F65" i="2"/>
  <c r="D81" i="2"/>
  <c r="F85" i="2"/>
  <c r="F57" i="2"/>
  <c r="F76" i="2"/>
  <c r="F126" i="2"/>
  <c r="F43" i="2"/>
  <c r="H90" i="2"/>
  <c r="H15" i="2" s="1"/>
  <c r="D90" i="2"/>
  <c r="D15" i="2" s="1"/>
  <c r="J24" i="2"/>
  <c r="H20" i="2"/>
  <c r="F69" i="2"/>
  <c r="E90" i="2"/>
  <c r="E15" i="2" s="1"/>
  <c r="F202" i="2"/>
  <c r="G202" i="2"/>
  <c r="J202" i="2" s="1"/>
  <c r="I161" i="2"/>
  <c r="I60" i="2"/>
  <c r="D161" i="2"/>
  <c r="H161" i="2"/>
  <c r="H60" i="2"/>
  <c r="I90" i="2"/>
  <c r="E55" i="2"/>
  <c r="H45" i="2"/>
  <c r="G45" i="2" s="1"/>
  <c r="J45" i="2" s="1"/>
  <c r="F21" i="2"/>
  <c r="D60" i="2"/>
  <c r="F41" i="2"/>
  <c r="G83" i="2"/>
  <c r="J83" i="2" s="1"/>
  <c r="G59" i="2"/>
  <c r="J59" i="2" s="1"/>
  <c r="I35" i="2"/>
  <c r="I20" i="2"/>
  <c r="E161" i="2"/>
  <c r="E16" i="2" s="1"/>
  <c r="F83" i="2"/>
  <c r="J41" i="2"/>
  <c r="D55" i="2"/>
  <c r="G81" i="2" l="1"/>
  <c r="J81" i="2" s="1"/>
  <c r="F55" i="2"/>
  <c r="F90" i="2"/>
  <c r="F15" i="2" s="1"/>
  <c r="G25" i="2"/>
  <c r="J25" i="2" s="1"/>
  <c r="F60" i="2"/>
  <c r="F35" i="2"/>
  <c r="G55" i="2"/>
  <c r="J55" i="2" s="1"/>
  <c r="F81" i="2"/>
  <c r="G40" i="2"/>
  <c r="J40" i="2" s="1"/>
  <c r="F49" i="2"/>
  <c r="E14" i="2"/>
  <c r="E13" i="2" s="1"/>
  <c r="G35" i="2"/>
  <c r="J35" i="2" s="1"/>
  <c r="F40" i="2"/>
  <c r="F45" i="2"/>
  <c r="G49" i="2"/>
  <c r="J49" i="2" s="1"/>
  <c r="G161" i="2"/>
  <c r="G16" i="2" s="1"/>
  <c r="H16" i="2"/>
  <c r="H14" i="2" s="1"/>
  <c r="D16" i="2"/>
  <c r="D14" i="2" s="1"/>
  <c r="F161" i="2"/>
  <c r="F16" i="2" s="1"/>
  <c r="I15" i="2"/>
  <c r="G60" i="2"/>
  <c r="J60" i="2" s="1"/>
  <c r="I16" i="2"/>
  <c r="G20" i="2"/>
  <c r="J20" i="2" s="1"/>
  <c r="G90" i="2"/>
  <c r="G15" i="2" s="1"/>
  <c r="J161" i="2" l="1"/>
  <c r="J90" i="2"/>
  <c r="H13" i="2"/>
  <c r="F14" i="2"/>
  <c r="D13" i="2"/>
  <c r="F13" i="2" s="1"/>
  <c r="J16" i="2"/>
  <c r="I14" i="2"/>
  <c r="I13" i="2" s="1"/>
  <c r="J15" i="2"/>
  <c r="G13" i="2" l="1"/>
  <c r="G14" i="2"/>
  <c r="J14" i="2" s="1"/>
  <c r="J13" i="2" l="1"/>
</calcChain>
</file>

<file path=xl/sharedStrings.xml><?xml version="1.0" encoding="utf-8"?>
<sst xmlns="http://schemas.openxmlformats.org/spreadsheetml/2006/main" count="331" uniqueCount="96">
  <si>
    <t>Vienen del año anterior (2)</t>
  </si>
  <si>
    <t>Admitidos</t>
  </si>
  <si>
    <t>Tratados</t>
  </si>
  <si>
    <t>Egresados</t>
  </si>
  <si>
    <t>Total</t>
  </si>
  <si>
    <t xml:space="preserve">Dados de alta </t>
  </si>
  <si>
    <t>Muertos</t>
  </si>
  <si>
    <t>Tasa de mortalidad hospitalaria</t>
  </si>
  <si>
    <t xml:space="preserve"> </t>
  </si>
  <si>
    <t xml:space="preserve"> -</t>
  </si>
  <si>
    <t>Movimiento de pacientes (1)</t>
  </si>
  <si>
    <t>(1) Incluye recién nacidos.</t>
  </si>
  <si>
    <t>-</t>
  </si>
  <si>
    <t>Bocas del Toro</t>
  </si>
  <si>
    <t>Coclé</t>
  </si>
  <si>
    <t>Colón</t>
  </si>
  <si>
    <t>Chiriquí</t>
  </si>
  <si>
    <t>Darién</t>
  </si>
  <si>
    <t>Herrera</t>
  </si>
  <si>
    <t>Los Santos</t>
  </si>
  <si>
    <t>Panamá</t>
  </si>
  <si>
    <t>Panamá Oeste</t>
  </si>
  <si>
    <t>Veraguas</t>
  </si>
  <si>
    <t>Comarca Kuna Yala</t>
  </si>
  <si>
    <t>Particular</t>
  </si>
  <si>
    <t>Oficial</t>
  </si>
  <si>
    <t>Hombres</t>
  </si>
  <si>
    <t>Mujeres</t>
  </si>
  <si>
    <t>Hospital de Almirante</t>
  </si>
  <si>
    <t>Hospital de Bocas del Toro</t>
  </si>
  <si>
    <t>Hospital de Changuinola</t>
  </si>
  <si>
    <t>Hospital de Chiriquí Grande</t>
  </si>
  <si>
    <t>Hospital Doctor Aquilino Tejeira</t>
  </si>
  <si>
    <t>Hospital Doctor Rafael Estévez</t>
  </si>
  <si>
    <t>Centro de Salud Materno Infantil</t>
  </si>
  <si>
    <t>de Antón</t>
  </si>
  <si>
    <t xml:space="preserve">Centro de Salud Materno Infantil </t>
  </si>
  <si>
    <t>de La Pintada</t>
  </si>
  <si>
    <t xml:space="preserve">Hospital Doctor Manuel Amador </t>
  </si>
  <si>
    <t>Guerrero</t>
  </si>
  <si>
    <t>de Coclesito</t>
  </si>
  <si>
    <t>Hospital Dionisio Arrocha</t>
  </si>
  <si>
    <t>Hospital Doctor Francisco Pérez</t>
  </si>
  <si>
    <t>Hospital José Domingo de Obaldía</t>
  </si>
  <si>
    <t>Hospital Doctor Rafael Hernández</t>
  </si>
  <si>
    <t>Hospital de El Real</t>
  </si>
  <si>
    <t>Hospital San José</t>
  </si>
  <si>
    <t>Hospital Doctor Manuel A. Nieto</t>
  </si>
  <si>
    <t>Hospital Doctor Sergio Núñez N.</t>
  </si>
  <si>
    <t xml:space="preserve">Hospital Doctor Cecilio A. </t>
  </si>
  <si>
    <t>Castillero</t>
  </si>
  <si>
    <t>Hospital Doctor Gustavo Nelson</t>
  </si>
  <si>
    <t>Collado</t>
  </si>
  <si>
    <t>Hospital Regional Anita Moreno</t>
  </si>
  <si>
    <t>Hospital de Tonosí</t>
  </si>
  <si>
    <t>Hospital Luis H. Moreno</t>
  </si>
  <si>
    <t>Hospital Regional de Chepo</t>
  </si>
  <si>
    <t xml:space="preserve">Complejo Hospitalario </t>
  </si>
  <si>
    <t>Metropolitano Doctor Arnulfo</t>
  </si>
  <si>
    <t xml:space="preserve">       </t>
  </si>
  <si>
    <t>Arias Madrid</t>
  </si>
  <si>
    <t>Hospital del Niño</t>
  </si>
  <si>
    <t>Hospital Santo Tomás</t>
  </si>
  <si>
    <t>Instituto Oncológico Nacional</t>
  </si>
  <si>
    <t>Hospital Doctora Susana Jones</t>
  </si>
  <si>
    <t>Cano</t>
  </si>
  <si>
    <t xml:space="preserve">Hospital de Especialidades </t>
  </si>
  <si>
    <t>Hospital San Miguel Arcángel</t>
  </si>
  <si>
    <t>Tzanetatos</t>
  </si>
  <si>
    <t>Hospital Irma de Lourdes</t>
  </si>
  <si>
    <t>Hospital Hogar de La Esperanza</t>
  </si>
  <si>
    <t>A. Solano</t>
  </si>
  <si>
    <t xml:space="preserve">Hospital Regional Doctor Nicolás </t>
  </si>
  <si>
    <t>Hospital de Inapaquiña</t>
  </si>
  <si>
    <t>Hospital Marvel Iglesias</t>
  </si>
  <si>
    <t>Hospital Doctor Ezequiel Abadía</t>
  </si>
  <si>
    <t>Hospital San Francisco Javier</t>
  </si>
  <si>
    <t>Policlínica Horacio Díaz Gómez</t>
  </si>
  <si>
    <t>Hospital Doctor Luis "Chicho"</t>
  </si>
  <si>
    <t>Fábrega</t>
  </si>
  <si>
    <t>Hospital Regional Doctor Nicolás</t>
  </si>
  <si>
    <t>- Cantidad nula o cero.</t>
  </si>
  <si>
    <t>Fuente: Instalaciones hospitalarias que funcionan en la República.</t>
  </si>
  <si>
    <t>Año, dependencia, sexo, provincia, comarca indígena y nombre de la instalación</t>
  </si>
  <si>
    <t>Ciudad de la Salud</t>
  </si>
  <si>
    <t>Centro de Salud Materno infantil</t>
  </si>
  <si>
    <t>El Valle</t>
  </si>
  <si>
    <t>Instituto Nacional de Salud Mental</t>
  </si>
  <si>
    <t>iniciado su registro en el mes anterior.</t>
  </si>
  <si>
    <t xml:space="preserve">(2) Se refiere a los pacientes que mantiene su atención o tratamiento en el sistema durante el mes en curso, tras haber </t>
  </si>
  <si>
    <t xml:space="preserve">   Cuadro 47. MOVIMIENTO DE PACIENTES EN LOS HOSPITALES DE LA REPÚBLICA, SEGÚN DEPENDENCIA, </t>
  </si>
  <si>
    <t xml:space="preserve"> SEXO, PROVINCIA, COMARCA INDÍGENA Y NOMBRE DE LA INSTALACIÓN: AÑOS 2021-24 Y 2025</t>
  </si>
  <si>
    <t>5</t>
  </si>
  <si>
    <t>Pediátricas Omar Torrijos Herrera</t>
  </si>
  <si>
    <t>Centro de Salud de Copé</t>
  </si>
  <si>
    <t>Hospital Doctor Joaquín P. Franco 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</si>
</sst>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,##0;&quot;-&quot;;&quot;-&quot;"/>
    <numFmt numFmtId="167" formatCode="\ #,##0;&quot;-&quot;;&quot;-&quot;"/>
  </numFmts>
  <fonts count="9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87">
    <xf numFmtId="0" fontId="0" fillId="0" borderId="0" xfId="0"/>
    <xf numFmtId="3" fontId="1" fillId="0" borderId="1" xfId="0" applyNumberFormat="1" applyFont="1" applyBorder="1"/>
    <xf numFmtId="164" fontId="1" fillId="0" borderId="2" xfId="0" applyNumberFormat="1" applyFont="1" applyBorder="1"/>
    <xf numFmtId="0" fontId="2" fillId="0" borderId="3" xfId="0" applyFont="1" applyBorder="1"/>
    <xf numFmtId="3" fontId="2" fillId="0" borderId="2" xfId="0" applyNumberFormat="1" applyFont="1" applyFill="1" applyBorder="1" applyProtection="1"/>
    <xf numFmtId="3" fontId="2" fillId="0" borderId="1" xfId="0" applyNumberFormat="1" applyFont="1" applyBorder="1"/>
    <xf numFmtId="164" fontId="2" fillId="0" borderId="2" xfId="0" applyNumberFormat="1" applyFont="1" applyBorder="1"/>
    <xf numFmtId="3" fontId="2" fillId="0" borderId="2" xfId="0" applyNumberFormat="1" applyFont="1" applyFill="1" applyBorder="1" applyAlignment="1" applyProtection="1">
      <alignment horizontal="right"/>
    </xf>
    <xf numFmtId="3" fontId="2" fillId="0" borderId="1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2" fillId="0" borderId="0" xfId="0" applyFont="1" applyBorder="1"/>
    <xf numFmtId="164" fontId="2" fillId="0" borderId="0" xfId="0" applyNumberFormat="1" applyFont="1" applyBorder="1"/>
    <xf numFmtId="3" fontId="2" fillId="0" borderId="2" xfId="0" applyNumberFormat="1" applyFont="1" applyBorder="1"/>
    <xf numFmtId="3" fontId="2" fillId="0" borderId="2" xfId="0" applyNumberFormat="1" applyFont="1" applyFill="1" applyBorder="1" applyAlignment="1" applyProtection="1">
      <alignment horizontal="right"/>
      <protection locked="0"/>
    </xf>
    <xf numFmtId="0" fontId="1" fillId="0" borderId="3" xfId="0" applyFont="1" applyBorder="1" applyAlignment="1">
      <alignment horizontal="left"/>
    </xf>
    <xf numFmtId="3" fontId="2" fillId="0" borderId="2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3" fontId="2" fillId="0" borderId="1" xfId="0" applyNumberFormat="1" applyFont="1" applyFill="1" applyBorder="1" applyProtection="1"/>
    <xf numFmtId="3" fontId="1" fillId="0" borderId="1" xfId="0" applyNumberFormat="1" applyFont="1" applyBorder="1" applyAlignment="1">
      <alignment horizontal="right"/>
    </xf>
    <xf numFmtId="0" fontId="1" fillId="0" borderId="3" xfId="0" applyFont="1" applyBorder="1"/>
    <xf numFmtId="0" fontId="1" fillId="0" borderId="0" xfId="0" applyFont="1"/>
    <xf numFmtId="0" fontId="1" fillId="0" borderId="0" xfId="0" applyFont="1" applyBorder="1"/>
    <xf numFmtId="3" fontId="3" fillId="0" borderId="1" xfId="0" applyNumberFormat="1" applyFont="1" applyBorder="1"/>
    <xf numFmtId="3" fontId="4" fillId="0" borderId="1" xfId="0" applyNumberFormat="1" applyFont="1" applyBorder="1"/>
    <xf numFmtId="164" fontId="1" fillId="0" borderId="0" xfId="0" applyNumberFormat="1" applyFont="1" applyBorder="1"/>
    <xf numFmtId="3" fontId="4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4" fillId="0" borderId="2" xfId="0" applyNumberFormat="1" applyFont="1" applyBorder="1"/>
    <xf numFmtId="3" fontId="4" fillId="0" borderId="2" xfId="0" applyNumberFormat="1" applyFont="1" applyBorder="1" applyAlignment="1">
      <alignment horizontal="right"/>
    </xf>
    <xf numFmtId="3" fontId="2" fillId="0" borderId="1" xfId="0" applyNumberFormat="1" applyFont="1" applyBorder="1" applyAlignment="1"/>
    <xf numFmtId="3" fontId="4" fillId="0" borderId="2" xfId="0" applyNumberFormat="1" applyFont="1" applyBorder="1" applyAlignment="1"/>
    <xf numFmtId="0" fontId="1" fillId="0" borderId="4" xfId="0" applyFont="1" applyBorder="1"/>
    <xf numFmtId="0" fontId="1" fillId="0" borderId="5" xfId="0" applyFont="1" applyBorder="1"/>
    <xf numFmtId="3" fontId="4" fillId="0" borderId="2" xfId="0" applyNumberFormat="1" applyFont="1" applyFill="1" applyBorder="1" applyAlignment="1" applyProtection="1">
      <alignment horizontal="right"/>
    </xf>
    <xf numFmtId="0" fontId="3" fillId="0" borderId="5" xfId="0" applyFont="1" applyBorder="1"/>
    <xf numFmtId="3" fontId="4" fillId="0" borderId="2" xfId="0" applyNumberFormat="1" applyFont="1" applyFill="1" applyBorder="1" applyProtection="1"/>
    <xf numFmtId="3" fontId="4" fillId="0" borderId="2" xfId="0" applyNumberFormat="1" applyFont="1" applyFill="1" applyBorder="1" applyAlignment="1" applyProtection="1">
      <alignment horizontal="right"/>
      <protection locked="0"/>
    </xf>
    <xf numFmtId="164" fontId="4" fillId="0" borderId="2" xfId="0" applyNumberFormat="1" applyFont="1" applyBorder="1" applyAlignment="1">
      <alignment horizontal="right"/>
    </xf>
    <xf numFmtId="0" fontId="2" fillId="0" borderId="3" xfId="0" applyFont="1" applyBorder="1" applyAlignment="1"/>
    <xf numFmtId="0" fontId="3" fillId="0" borderId="0" xfId="0" applyFont="1" applyBorder="1"/>
    <xf numFmtId="3" fontId="1" fillId="0" borderId="2" xfId="0" applyNumberFormat="1" applyFont="1" applyBorder="1" applyAlignment="1">
      <alignment horizontal="right"/>
    </xf>
    <xf numFmtId="3" fontId="6" fillId="0" borderId="1" xfId="0" applyNumberFormat="1" applyFont="1" applyBorder="1"/>
    <xf numFmtId="0" fontId="7" fillId="0" borderId="3" xfId="0" applyFont="1" applyBorder="1"/>
    <xf numFmtId="0" fontId="7" fillId="0" borderId="0" xfId="0" applyFont="1" applyBorder="1"/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3" fontId="7" fillId="0" borderId="1" xfId="0" applyNumberFormat="1" applyFont="1" applyBorder="1"/>
    <xf numFmtId="49" fontId="1" fillId="0" borderId="0" xfId="0" applyNumberFormat="1" applyFont="1" applyFill="1" applyBorder="1" applyAlignment="1">
      <alignment horizontal="left"/>
    </xf>
    <xf numFmtId="3" fontId="4" fillId="0" borderId="2" xfId="0" applyNumberFormat="1" applyFont="1" applyFill="1" applyBorder="1" applyAlignment="1">
      <alignment horizontal="right"/>
    </xf>
    <xf numFmtId="3" fontId="4" fillId="0" borderId="1" xfId="0" applyNumberFormat="1" applyFont="1" applyFill="1" applyBorder="1"/>
    <xf numFmtId="164" fontId="2" fillId="0" borderId="2" xfId="0" applyNumberFormat="1" applyFont="1" applyFill="1" applyBorder="1"/>
    <xf numFmtId="0" fontId="1" fillId="0" borderId="0" xfId="0" applyFont="1" applyFill="1"/>
    <xf numFmtId="3" fontId="3" fillId="0" borderId="1" xfId="0" applyNumberFormat="1" applyFont="1" applyFill="1" applyBorder="1"/>
    <xf numFmtId="164" fontId="2" fillId="0" borderId="0" xfId="0" applyNumberFormat="1" applyFont="1" applyFill="1" applyBorder="1"/>
    <xf numFmtId="0" fontId="5" fillId="0" borderId="0" xfId="0" applyFont="1" applyBorder="1"/>
    <xf numFmtId="49" fontId="2" fillId="0" borderId="1" xfId="0" applyNumberFormat="1" applyFont="1" applyBorder="1" applyAlignment="1">
      <alignment horizontal="right"/>
    </xf>
    <xf numFmtId="165" fontId="2" fillId="0" borderId="2" xfId="0" applyNumberFormat="1" applyFont="1" applyBorder="1" applyAlignment="1">
      <alignment horizontal="right"/>
    </xf>
    <xf numFmtId="0" fontId="1" fillId="0" borderId="3" xfId="0" applyFont="1" applyFill="1" applyBorder="1" applyAlignment="1">
      <alignment horizontal="left"/>
    </xf>
    <xf numFmtId="3" fontId="6" fillId="0" borderId="1" xfId="0" applyNumberFormat="1" applyFont="1" applyFill="1" applyBorder="1"/>
    <xf numFmtId="164" fontId="1" fillId="0" borderId="2" xfId="0" applyNumberFormat="1" applyFont="1" applyFill="1" applyBorder="1"/>
    <xf numFmtId="3" fontId="6" fillId="0" borderId="1" xfId="0" applyNumberFormat="1" applyFont="1" applyBorder="1" applyAlignment="1">
      <alignment horizontal="right"/>
    </xf>
    <xf numFmtId="3" fontId="2" fillId="0" borderId="3" xfId="0" applyNumberFormat="1" applyFont="1" applyBorder="1"/>
    <xf numFmtId="0" fontId="1" fillId="0" borderId="1" xfId="0" applyFont="1" applyBorder="1" applyAlignment="1">
      <alignment horizontal="right"/>
    </xf>
    <xf numFmtId="3" fontId="6" fillId="0" borderId="2" xfId="0" applyNumberFormat="1" applyFont="1" applyBorder="1"/>
    <xf numFmtId="164" fontId="7" fillId="0" borderId="0" xfId="0" applyNumberFormat="1" applyFont="1" applyBorder="1"/>
    <xf numFmtId="16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right"/>
    </xf>
    <xf numFmtId="3" fontId="1" fillId="0" borderId="0" xfId="0" applyNumberFormat="1" applyFont="1"/>
    <xf numFmtId="165" fontId="1" fillId="0" borderId="0" xfId="0" applyNumberFormat="1" applyFont="1"/>
    <xf numFmtId="166" fontId="4" fillId="0" borderId="1" xfId="0" applyNumberFormat="1" applyFont="1" applyBorder="1"/>
    <xf numFmtId="166" fontId="4" fillId="0" borderId="1" xfId="0" applyNumberFormat="1" applyFont="1" applyBorder="1" applyAlignment="1">
      <alignment horizontal="right"/>
    </xf>
    <xf numFmtId="167" fontId="2" fillId="0" borderId="1" xfId="0" applyNumberFormat="1" applyFont="1" applyBorder="1" applyAlignment="1">
      <alignment horizontal="right"/>
    </xf>
    <xf numFmtId="0" fontId="1" fillId="0" borderId="0" xfId="0" applyFont="1" applyAlignment="1"/>
    <xf numFmtId="0" fontId="1" fillId="0" borderId="3" xfId="0" applyFont="1" applyBorder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justify" wrapText="1"/>
    </xf>
    <xf numFmtId="0" fontId="1" fillId="0" borderId="0" xfId="0" applyFont="1" applyFill="1" applyAlignment="1" applyProtection="1">
      <alignment horizontal="center"/>
    </xf>
    <xf numFmtId="0" fontId="1" fillId="0" borderId="3" xfId="0" applyFont="1" applyFill="1" applyBorder="1" applyAlignment="1" applyProtection="1">
      <alignment horizontal="center"/>
    </xf>
    <xf numFmtId="0" fontId="8" fillId="2" borderId="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4"/>
  <sheetViews>
    <sheetView tabSelected="1" zoomScaleNormal="100" zoomScaleSheetLayoutView="100" workbookViewId="0">
      <selection sqref="A1:J1"/>
    </sheetView>
  </sheetViews>
  <sheetFormatPr baseColWidth="10" defaultRowHeight="12.75" x14ac:dyDescent="0.2"/>
  <cols>
    <col min="1" max="2" width="1.7109375" style="20" customWidth="1"/>
    <col min="3" max="3" width="29.7109375" style="20" customWidth="1"/>
    <col min="4" max="4" width="9.42578125" style="20" customWidth="1"/>
    <col min="5" max="5" width="10.140625" style="20" customWidth="1"/>
    <col min="6" max="6" width="9.5703125" style="20" customWidth="1"/>
    <col min="7" max="7" width="8.85546875" style="20" customWidth="1"/>
    <col min="8" max="9" width="9.42578125" style="20" customWidth="1"/>
    <col min="10" max="10" width="11.7109375" style="20" customWidth="1"/>
    <col min="11" max="15" width="11.42578125" style="20"/>
    <col min="16" max="16" width="13.5703125" style="20" bestFit="1" customWidth="1"/>
    <col min="17" max="16384" width="11.42578125" style="20"/>
  </cols>
  <sheetData>
    <row r="1" spans="1:13" ht="15" customHeight="1" x14ac:dyDescent="0.2">
      <c r="A1" s="84" t="s">
        <v>90</v>
      </c>
      <c r="B1" s="84"/>
      <c r="C1" s="84"/>
      <c r="D1" s="84"/>
      <c r="E1" s="84"/>
      <c r="F1" s="84"/>
      <c r="G1" s="84"/>
      <c r="H1" s="84"/>
      <c r="I1" s="84"/>
      <c r="J1" s="84"/>
    </row>
    <row r="2" spans="1:13" ht="15" customHeight="1" x14ac:dyDescent="0.2">
      <c r="A2" s="85" t="s">
        <v>91</v>
      </c>
      <c r="B2" s="85"/>
      <c r="C2" s="85"/>
      <c r="D2" s="85"/>
      <c r="E2" s="85"/>
      <c r="F2" s="85"/>
      <c r="G2" s="85"/>
      <c r="H2" s="85"/>
      <c r="I2" s="85"/>
      <c r="J2" s="85"/>
    </row>
    <row r="4" spans="1:13" ht="18.75" customHeight="1" x14ac:dyDescent="0.2">
      <c r="A4" s="80" t="s">
        <v>83</v>
      </c>
      <c r="B4" s="80"/>
      <c r="C4" s="80"/>
      <c r="D4" s="80" t="s">
        <v>10</v>
      </c>
      <c r="E4" s="80"/>
      <c r="F4" s="80"/>
      <c r="G4" s="80"/>
      <c r="H4" s="80"/>
      <c r="I4" s="80"/>
      <c r="J4" s="80"/>
    </row>
    <row r="5" spans="1:13" ht="17.25" customHeight="1" x14ac:dyDescent="0.2">
      <c r="A5" s="80"/>
      <c r="B5" s="80"/>
      <c r="C5" s="80"/>
      <c r="D5" s="80" t="s">
        <v>0</v>
      </c>
      <c r="E5" s="80" t="s">
        <v>1</v>
      </c>
      <c r="F5" s="80" t="s">
        <v>2</v>
      </c>
      <c r="G5" s="80" t="s">
        <v>3</v>
      </c>
      <c r="H5" s="80"/>
      <c r="I5" s="80"/>
      <c r="J5" s="80"/>
    </row>
    <row r="6" spans="1:13" ht="25.5" customHeight="1" x14ac:dyDescent="0.2">
      <c r="A6" s="80"/>
      <c r="B6" s="80"/>
      <c r="C6" s="80"/>
      <c r="D6" s="80"/>
      <c r="E6" s="80"/>
      <c r="F6" s="80"/>
      <c r="G6" s="80" t="s">
        <v>4</v>
      </c>
      <c r="H6" s="80" t="s">
        <v>5</v>
      </c>
      <c r="I6" s="80" t="s">
        <v>6</v>
      </c>
      <c r="J6" s="80" t="s">
        <v>7</v>
      </c>
    </row>
    <row r="7" spans="1:13" ht="19.5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</row>
    <row r="8" spans="1:13" ht="12" customHeight="1" x14ac:dyDescent="0.2">
      <c r="C8" s="44"/>
      <c r="D8" s="66"/>
      <c r="E8" s="66"/>
      <c r="F8" s="66"/>
      <c r="G8" s="66"/>
      <c r="H8" s="66"/>
      <c r="I8" s="66"/>
      <c r="J8" s="67"/>
    </row>
    <row r="9" spans="1:13" ht="15" customHeight="1" x14ac:dyDescent="0.2">
      <c r="C9" s="14">
        <v>2021</v>
      </c>
      <c r="D9" s="1">
        <v>4142</v>
      </c>
      <c r="E9" s="1">
        <v>297959</v>
      </c>
      <c r="F9" s="41">
        <f t="shared" ref="F9:F12" si="0">SUM(D9:E9)</f>
        <v>302101</v>
      </c>
      <c r="G9" s="41">
        <f t="shared" ref="G9:G13" si="1">SUM(H9:I9)</f>
        <v>296590</v>
      </c>
      <c r="H9" s="46">
        <v>285706</v>
      </c>
      <c r="I9" s="1">
        <v>10884</v>
      </c>
      <c r="J9" s="2">
        <f>(I9/G9)*100</f>
        <v>3.6697123975858927</v>
      </c>
    </row>
    <row r="10" spans="1:13" ht="15" customHeight="1" x14ac:dyDescent="0.2">
      <c r="C10" s="14">
        <v>2022</v>
      </c>
      <c r="D10" s="1">
        <v>4014</v>
      </c>
      <c r="E10" s="1">
        <v>312733</v>
      </c>
      <c r="F10" s="41">
        <f t="shared" si="0"/>
        <v>316747</v>
      </c>
      <c r="G10" s="41">
        <f t="shared" si="1"/>
        <v>310966</v>
      </c>
      <c r="H10" s="46">
        <v>301379</v>
      </c>
      <c r="I10" s="46">
        <v>9587</v>
      </c>
      <c r="J10" s="2">
        <f t="shared" ref="J10:J12" si="2">(I10/G10)*100</f>
        <v>3.0829737013049656</v>
      </c>
    </row>
    <row r="11" spans="1:13" ht="15" customHeight="1" x14ac:dyDescent="0.2">
      <c r="C11" s="14">
        <v>2023</v>
      </c>
      <c r="D11" s="1">
        <v>5319</v>
      </c>
      <c r="E11" s="1">
        <v>312369</v>
      </c>
      <c r="F11" s="41">
        <f t="shared" si="0"/>
        <v>317688</v>
      </c>
      <c r="G11" s="41">
        <f t="shared" si="1"/>
        <v>310455</v>
      </c>
      <c r="H11" s="46">
        <v>300675</v>
      </c>
      <c r="I11" s="46">
        <v>9780</v>
      </c>
      <c r="J11" s="2">
        <f t="shared" si="2"/>
        <v>3.1502150070058468</v>
      </c>
    </row>
    <row r="12" spans="1:13" ht="15" customHeight="1" x14ac:dyDescent="0.2">
      <c r="C12" s="14">
        <v>2024</v>
      </c>
      <c r="D12" s="1">
        <v>5301</v>
      </c>
      <c r="E12" s="1">
        <v>319610</v>
      </c>
      <c r="F12" s="41">
        <f t="shared" si="0"/>
        <v>324911</v>
      </c>
      <c r="G12" s="41">
        <f t="shared" si="1"/>
        <v>316981</v>
      </c>
      <c r="H12" s="46">
        <v>306625</v>
      </c>
      <c r="I12" s="46">
        <v>10356</v>
      </c>
      <c r="J12" s="2">
        <f t="shared" si="2"/>
        <v>3.2670727898517575</v>
      </c>
    </row>
    <row r="13" spans="1:13" ht="15" customHeight="1" x14ac:dyDescent="0.2">
      <c r="C13" s="57">
        <v>2025</v>
      </c>
      <c r="D13" s="52">
        <f>SUM(D17,D14)</f>
        <v>4221</v>
      </c>
      <c r="E13" s="52">
        <f>SUM(E17,E14)</f>
        <v>323027</v>
      </c>
      <c r="F13" s="58">
        <f>SUM(D13:E13)</f>
        <v>327248</v>
      </c>
      <c r="G13" s="58">
        <f t="shared" si="1"/>
        <v>319842</v>
      </c>
      <c r="H13" s="58">
        <f>SUM(H17,H14)</f>
        <v>309277</v>
      </c>
      <c r="I13" s="58">
        <f>SUM(I17,I14)</f>
        <v>10565</v>
      </c>
      <c r="J13" s="59">
        <f t="shared" ref="J13:J27" si="3">(I13/G13)*100</f>
        <v>3.30319345176681</v>
      </c>
    </row>
    <row r="14" spans="1:13" ht="18" customHeight="1" x14ac:dyDescent="0.2">
      <c r="A14" s="14" t="s">
        <v>25</v>
      </c>
      <c r="B14" s="14"/>
      <c r="C14" s="14"/>
      <c r="D14" s="41">
        <f>SUM(D15:D16)</f>
        <v>4043</v>
      </c>
      <c r="E14" s="41">
        <f>SUM(E15:E16)</f>
        <v>286120</v>
      </c>
      <c r="F14" s="41">
        <f>SUM(D14:E14)</f>
        <v>290163</v>
      </c>
      <c r="G14" s="41">
        <f>SUM(H14:I14)</f>
        <v>283079</v>
      </c>
      <c r="H14" s="41">
        <f>SUM(H15:H16)</f>
        <v>272996</v>
      </c>
      <c r="I14" s="41">
        <f>SUM(I16+I15)</f>
        <v>10083</v>
      </c>
      <c r="J14" s="2">
        <f t="shared" si="3"/>
        <v>3.5619032142970695</v>
      </c>
    </row>
    <row r="15" spans="1:13" ht="18" customHeight="1" x14ac:dyDescent="0.2">
      <c r="A15" s="45"/>
      <c r="B15" s="45" t="s">
        <v>26</v>
      </c>
      <c r="C15" s="45"/>
      <c r="D15" s="46">
        <f t="shared" ref="D15:I15" si="4">SUM(D90)</f>
        <v>2017</v>
      </c>
      <c r="E15" s="46">
        <f t="shared" si="4"/>
        <v>114221</v>
      </c>
      <c r="F15" s="46">
        <f t="shared" si="4"/>
        <v>116238</v>
      </c>
      <c r="G15" s="46">
        <f>SUM(G90)</f>
        <v>113839</v>
      </c>
      <c r="H15" s="46">
        <f t="shared" si="4"/>
        <v>108268</v>
      </c>
      <c r="I15" s="46">
        <f t="shared" si="4"/>
        <v>5571</v>
      </c>
      <c r="J15" s="2">
        <f t="shared" si="3"/>
        <v>4.8937534588322107</v>
      </c>
      <c r="M15" s="70"/>
    </row>
    <row r="16" spans="1:13" ht="18" customHeight="1" x14ac:dyDescent="0.2">
      <c r="A16" s="45"/>
      <c r="B16" s="45" t="s">
        <v>27</v>
      </c>
      <c r="C16" s="45"/>
      <c r="D16" s="46">
        <f t="shared" ref="D16:I16" si="5">SUM(D161)</f>
        <v>2026</v>
      </c>
      <c r="E16" s="46">
        <f>SUM(E161)</f>
        <v>171899</v>
      </c>
      <c r="F16" s="46">
        <f t="shared" si="5"/>
        <v>173925</v>
      </c>
      <c r="G16" s="46">
        <f t="shared" si="5"/>
        <v>169240</v>
      </c>
      <c r="H16" s="46">
        <f t="shared" si="5"/>
        <v>164728</v>
      </c>
      <c r="I16" s="46">
        <f t="shared" si="5"/>
        <v>4512</v>
      </c>
      <c r="J16" s="2">
        <f t="shared" si="3"/>
        <v>2.6660363980146538</v>
      </c>
      <c r="M16" s="70"/>
    </row>
    <row r="17" spans="1:13" ht="18" customHeight="1" x14ac:dyDescent="0.2">
      <c r="A17" s="14" t="s">
        <v>24</v>
      </c>
      <c r="B17" s="14"/>
      <c r="C17" s="14"/>
      <c r="D17" s="41">
        <f>SUM(D18:D19)</f>
        <v>178</v>
      </c>
      <c r="E17" s="41">
        <f>SUM(E18:E19)</f>
        <v>36907</v>
      </c>
      <c r="F17" s="41">
        <f t="shared" ref="F17:F28" si="6">SUM(D17:E17)</f>
        <v>37085</v>
      </c>
      <c r="G17" s="41">
        <f t="shared" ref="G17:G28" si="7">SUM(H17:I17)</f>
        <v>36763</v>
      </c>
      <c r="H17" s="41">
        <f>SUM(H18:H19)</f>
        <v>36281</v>
      </c>
      <c r="I17" s="41">
        <f>SUM(I18:I19)</f>
        <v>482</v>
      </c>
      <c r="J17" s="2">
        <f t="shared" si="3"/>
        <v>1.3111008350787476</v>
      </c>
      <c r="M17" s="65"/>
    </row>
    <row r="18" spans="1:13" ht="18" customHeight="1" x14ac:dyDescent="0.2">
      <c r="A18" s="45"/>
      <c r="B18" s="45" t="s">
        <v>26</v>
      </c>
      <c r="C18" s="45"/>
      <c r="D18" s="1">
        <v>91</v>
      </c>
      <c r="E18" s="1">
        <v>15871</v>
      </c>
      <c r="F18" s="22">
        <f t="shared" si="6"/>
        <v>15962</v>
      </c>
      <c r="G18" s="22">
        <f t="shared" si="7"/>
        <v>15865</v>
      </c>
      <c r="H18" s="1">
        <v>15644</v>
      </c>
      <c r="I18" s="1">
        <v>221</v>
      </c>
      <c r="J18" s="2">
        <f t="shared" si="3"/>
        <v>1.393003466750709</v>
      </c>
    </row>
    <row r="19" spans="1:13" ht="18" customHeight="1" x14ac:dyDescent="0.2">
      <c r="A19" s="45"/>
      <c r="B19" s="45" t="s">
        <v>27</v>
      </c>
      <c r="C19" s="45"/>
      <c r="D19" s="1">
        <v>87</v>
      </c>
      <c r="E19" s="1">
        <v>21036</v>
      </c>
      <c r="F19" s="22">
        <f t="shared" si="6"/>
        <v>21123</v>
      </c>
      <c r="G19" s="22">
        <f t="shared" si="7"/>
        <v>20898</v>
      </c>
      <c r="H19" s="1">
        <v>20637</v>
      </c>
      <c r="I19" s="1">
        <v>261</v>
      </c>
      <c r="J19" s="2">
        <f t="shared" si="3"/>
        <v>1.2489233419465977</v>
      </c>
    </row>
    <row r="20" spans="1:13" ht="18" customHeight="1" x14ac:dyDescent="0.2">
      <c r="A20" s="19" t="s">
        <v>13</v>
      </c>
      <c r="B20" s="21"/>
      <c r="D20" s="22">
        <f>SUM(D21:D24)</f>
        <v>102</v>
      </c>
      <c r="E20" s="22">
        <f>SUM(E91+E162)</f>
        <v>17395</v>
      </c>
      <c r="F20" s="22">
        <f t="shared" si="6"/>
        <v>17497</v>
      </c>
      <c r="G20" s="22">
        <f t="shared" si="7"/>
        <v>17325</v>
      </c>
      <c r="H20" s="22">
        <f>SUM(H21:H24)</f>
        <v>17071</v>
      </c>
      <c r="I20" s="22">
        <f>SUM(I21:I24)</f>
        <v>254</v>
      </c>
      <c r="J20" s="2">
        <f t="shared" si="3"/>
        <v>1.4660894660894661</v>
      </c>
    </row>
    <row r="21" spans="1:13" ht="15" customHeight="1" x14ac:dyDescent="0.2">
      <c r="B21" s="3" t="s">
        <v>28</v>
      </c>
      <c r="D21" s="35">
        <f t="shared" ref="D21:E24" si="8">SUM(D92,D163)</f>
        <v>7</v>
      </c>
      <c r="E21" s="35">
        <f t="shared" si="8"/>
        <v>1906</v>
      </c>
      <c r="F21" s="23">
        <f t="shared" si="6"/>
        <v>1913</v>
      </c>
      <c r="G21" s="23">
        <f t="shared" si="7"/>
        <v>1899</v>
      </c>
      <c r="H21" s="35">
        <f t="shared" ref="H21:I24" si="9">SUM(H92,H163)</f>
        <v>1877</v>
      </c>
      <c r="I21" s="35">
        <f t="shared" si="9"/>
        <v>22</v>
      </c>
      <c r="J21" s="6">
        <f t="shared" si="3"/>
        <v>1.1585044760400212</v>
      </c>
    </row>
    <row r="22" spans="1:13" ht="15" customHeight="1" x14ac:dyDescent="0.2">
      <c r="B22" s="3" t="s">
        <v>29</v>
      </c>
      <c r="D22" s="35">
        <f t="shared" si="8"/>
        <v>3</v>
      </c>
      <c r="E22" s="35">
        <f t="shared" si="8"/>
        <v>909</v>
      </c>
      <c r="F22" s="23">
        <f t="shared" si="6"/>
        <v>912</v>
      </c>
      <c r="G22" s="23">
        <f t="shared" si="7"/>
        <v>886</v>
      </c>
      <c r="H22" s="35">
        <f t="shared" si="9"/>
        <v>885</v>
      </c>
      <c r="I22" s="35">
        <f t="shared" si="9"/>
        <v>1</v>
      </c>
      <c r="J22" s="6">
        <f t="shared" si="3"/>
        <v>0.11286681715575619</v>
      </c>
    </row>
    <row r="23" spans="1:13" ht="15" customHeight="1" x14ac:dyDescent="0.2">
      <c r="B23" s="3" t="s">
        <v>30</v>
      </c>
      <c r="D23" s="35">
        <f t="shared" si="8"/>
        <v>82</v>
      </c>
      <c r="E23" s="35">
        <f t="shared" si="8"/>
        <v>12071</v>
      </c>
      <c r="F23" s="23">
        <f t="shared" si="6"/>
        <v>12153</v>
      </c>
      <c r="G23" s="23">
        <f t="shared" si="7"/>
        <v>12034</v>
      </c>
      <c r="H23" s="35">
        <f t="shared" si="9"/>
        <v>11814</v>
      </c>
      <c r="I23" s="35">
        <f t="shared" si="9"/>
        <v>220</v>
      </c>
      <c r="J23" s="6">
        <f t="shared" si="3"/>
        <v>1.8281535648994516</v>
      </c>
    </row>
    <row r="24" spans="1:13" ht="15" customHeight="1" x14ac:dyDescent="0.2">
      <c r="B24" s="3" t="s">
        <v>31</v>
      </c>
      <c r="D24" s="35">
        <f t="shared" si="8"/>
        <v>10</v>
      </c>
      <c r="E24" s="35">
        <f t="shared" si="8"/>
        <v>2509</v>
      </c>
      <c r="F24" s="23">
        <f t="shared" si="6"/>
        <v>2519</v>
      </c>
      <c r="G24" s="23">
        <f t="shared" si="7"/>
        <v>2506</v>
      </c>
      <c r="H24" s="35">
        <f t="shared" si="9"/>
        <v>2495</v>
      </c>
      <c r="I24" s="35">
        <f t="shared" si="9"/>
        <v>11</v>
      </c>
      <c r="J24" s="6">
        <f t="shared" si="3"/>
        <v>0.43894652833200321</v>
      </c>
    </row>
    <row r="25" spans="1:13" ht="18" customHeight="1" x14ac:dyDescent="0.2">
      <c r="A25" s="3" t="s">
        <v>14</v>
      </c>
      <c r="B25" s="10"/>
      <c r="D25" s="23">
        <f>SUM(D26:D34)</f>
        <v>157</v>
      </c>
      <c r="E25" s="23">
        <f>SUM(E26:E34)</f>
        <v>19686</v>
      </c>
      <c r="F25" s="23">
        <f t="shared" si="6"/>
        <v>19843</v>
      </c>
      <c r="G25" s="23">
        <f t="shared" si="7"/>
        <v>19674</v>
      </c>
      <c r="H25" s="23">
        <f>SUM(H26:H34)</f>
        <v>19144</v>
      </c>
      <c r="I25" s="23">
        <f>SUM(I26:I34)</f>
        <v>530</v>
      </c>
      <c r="J25" s="6">
        <f t="shared" si="3"/>
        <v>2.6939107451458777</v>
      </c>
    </row>
    <row r="26" spans="1:13" ht="15" customHeight="1" x14ac:dyDescent="0.2">
      <c r="B26" s="3" t="s">
        <v>32</v>
      </c>
      <c r="D26" s="23">
        <f t="shared" ref="D26:E28" si="10">SUM(D97,D168)</f>
        <v>67</v>
      </c>
      <c r="E26" s="23">
        <f t="shared" si="10"/>
        <v>10058</v>
      </c>
      <c r="F26" s="23">
        <f t="shared" si="6"/>
        <v>10125</v>
      </c>
      <c r="G26" s="23">
        <f t="shared" si="7"/>
        <v>10053</v>
      </c>
      <c r="H26" s="23">
        <f t="shared" ref="H26:I28" si="11">SUM(H97,H168)</f>
        <v>9800</v>
      </c>
      <c r="I26" s="23">
        <f t="shared" si="11"/>
        <v>253</v>
      </c>
      <c r="J26" s="6">
        <f t="shared" si="3"/>
        <v>2.5166616930269572</v>
      </c>
    </row>
    <row r="27" spans="1:13" ht="15" customHeight="1" x14ac:dyDescent="0.2">
      <c r="B27" s="3" t="s">
        <v>33</v>
      </c>
      <c r="D27" s="23">
        <f t="shared" si="10"/>
        <v>90</v>
      </c>
      <c r="E27" s="23">
        <f t="shared" si="10"/>
        <v>9500</v>
      </c>
      <c r="F27" s="23">
        <f t="shared" si="6"/>
        <v>9590</v>
      </c>
      <c r="G27" s="23">
        <f t="shared" si="7"/>
        <v>9493</v>
      </c>
      <c r="H27" s="23">
        <f t="shared" si="11"/>
        <v>9216</v>
      </c>
      <c r="I27" s="23">
        <f t="shared" si="11"/>
        <v>277</v>
      </c>
      <c r="J27" s="6">
        <f t="shared" si="3"/>
        <v>2.917939534393764</v>
      </c>
    </row>
    <row r="28" spans="1:13" ht="15" customHeight="1" x14ac:dyDescent="0.2">
      <c r="B28" s="81" t="s">
        <v>94</v>
      </c>
      <c r="C28" s="82"/>
      <c r="D28" s="72">
        <f t="shared" si="10"/>
        <v>0</v>
      </c>
      <c r="E28" s="23">
        <f t="shared" si="10"/>
        <v>22</v>
      </c>
      <c r="F28" s="23">
        <f t="shared" si="6"/>
        <v>22</v>
      </c>
      <c r="G28" s="23">
        <f t="shared" si="7"/>
        <v>22</v>
      </c>
      <c r="H28" s="23">
        <f t="shared" si="11"/>
        <v>22</v>
      </c>
      <c r="I28" s="71">
        <f t="shared" si="11"/>
        <v>0</v>
      </c>
      <c r="J28" s="9" t="s">
        <v>12</v>
      </c>
    </row>
    <row r="29" spans="1:13" ht="15" customHeight="1" x14ac:dyDescent="0.2">
      <c r="B29" s="3" t="s">
        <v>34</v>
      </c>
      <c r="D29" s="23"/>
      <c r="E29" s="23"/>
      <c r="F29" s="23"/>
      <c r="G29" s="23"/>
      <c r="H29" s="23"/>
      <c r="I29" s="23"/>
      <c r="J29" s="6"/>
    </row>
    <row r="30" spans="1:13" ht="12.75" customHeight="1" x14ac:dyDescent="0.2">
      <c r="C30" s="3" t="s">
        <v>35</v>
      </c>
      <c r="D30" s="72">
        <f>SUM(D101,D172)</f>
        <v>0</v>
      </c>
      <c r="E30" s="23">
        <f>SUM(E101,E172)</f>
        <v>18</v>
      </c>
      <c r="F30" s="23">
        <f>SUM(D30:E30)</f>
        <v>18</v>
      </c>
      <c r="G30" s="23">
        <f>SUM(H30:I30)</f>
        <v>18</v>
      </c>
      <c r="H30" s="23">
        <f>SUM(H101,H172)</f>
        <v>18</v>
      </c>
      <c r="I30" s="71">
        <f>SUM(I101,I172)</f>
        <v>0</v>
      </c>
      <c r="J30" s="9" t="s">
        <v>9</v>
      </c>
    </row>
    <row r="31" spans="1:13" ht="15" customHeight="1" x14ac:dyDescent="0.2">
      <c r="B31" s="3" t="s">
        <v>36</v>
      </c>
      <c r="D31" s="25"/>
      <c r="E31" s="23"/>
      <c r="F31" s="23"/>
      <c r="G31" s="23"/>
      <c r="H31" s="23"/>
      <c r="I31" s="25"/>
      <c r="J31" s="37"/>
    </row>
    <row r="32" spans="1:13" ht="12.75" customHeight="1" x14ac:dyDescent="0.2">
      <c r="C32" s="3" t="s">
        <v>37</v>
      </c>
      <c r="D32" s="72">
        <f>SUM(D103,D174)</f>
        <v>0</v>
      </c>
      <c r="E32" s="23">
        <f>SUM(E103+E174)</f>
        <v>18</v>
      </c>
      <c r="F32" s="23">
        <f>SUM(D32:E32)</f>
        <v>18</v>
      </c>
      <c r="G32" s="23">
        <f>SUM(H32:I32)</f>
        <v>18</v>
      </c>
      <c r="H32" s="23">
        <f>SUM(H103+H174)</f>
        <v>18</v>
      </c>
      <c r="I32" s="71">
        <f>SUM(I103,I174)</f>
        <v>0</v>
      </c>
      <c r="J32" s="9" t="s">
        <v>9</v>
      </c>
    </row>
    <row r="33" spans="1:16" ht="15" customHeight="1" x14ac:dyDescent="0.2">
      <c r="B33" s="81" t="s">
        <v>85</v>
      </c>
      <c r="C33" s="82"/>
      <c r="D33" s="25"/>
      <c r="E33" s="23"/>
      <c r="F33" s="23"/>
      <c r="G33" s="23"/>
      <c r="H33" s="23"/>
      <c r="I33" s="25"/>
      <c r="J33" s="9"/>
    </row>
    <row r="34" spans="1:16" ht="12.75" customHeight="1" x14ac:dyDescent="0.2">
      <c r="C34" s="3" t="s">
        <v>86</v>
      </c>
      <c r="D34" s="72">
        <f>SUM(D105,D176)</f>
        <v>0</v>
      </c>
      <c r="E34" s="23">
        <f>SUM(E105+E176)</f>
        <v>70</v>
      </c>
      <c r="F34" s="23">
        <f>SUM(D34:E34)</f>
        <v>70</v>
      </c>
      <c r="G34" s="23">
        <f>SUM(H34:I34)</f>
        <v>70</v>
      </c>
      <c r="H34" s="23">
        <f>SUM(H105+H176)</f>
        <v>70</v>
      </c>
      <c r="I34" s="71">
        <f>SUM(I105,I176)</f>
        <v>0</v>
      </c>
      <c r="J34" s="9" t="s">
        <v>12</v>
      </c>
    </row>
    <row r="35" spans="1:16" ht="18" customHeight="1" x14ac:dyDescent="0.2">
      <c r="A35" s="3" t="s">
        <v>15</v>
      </c>
      <c r="B35" s="3"/>
      <c r="C35" s="3"/>
      <c r="D35" s="23">
        <f>SUM(D37)</f>
        <v>98</v>
      </c>
      <c r="E35" s="23">
        <f>SUM(E37:E39)</f>
        <v>12094</v>
      </c>
      <c r="F35" s="23">
        <f>SUM(D35:E35)</f>
        <v>12192</v>
      </c>
      <c r="G35" s="23">
        <f>SUM(H35:I35)</f>
        <v>11158</v>
      </c>
      <c r="H35" s="23">
        <f>SUM(H37:H39)</f>
        <v>10754</v>
      </c>
      <c r="I35" s="23">
        <f>SUM(I37:I39)</f>
        <v>404</v>
      </c>
      <c r="J35" s="6">
        <f>(I35/G35)*100</f>
        <v>3.6207205592400071</v>
      </c>
      <c r="O35" s="69"/>
      <c r="P35" s="65"/>
    </row>
    <row r="36" spans="1:16" ht="15" customHeight="1" x14ac:dyDescent="0.2">
      <c r="A36" s="10"/>
      <c r="B36" s="3" t="s">
        <v>38</v>
      </c>
      <c r="C36" s="3"/>
      <c r="D36" s="23"/>
      <c r="E36" s="23"/>
      <c r="F36" s="23"/>
      <c r="G36" s="23"/>
      <c r="H36" s="23"/>
      <c r="I36" s="23"/>
      <c r="J36" s="6"/>
    </row>
    <row r="37" spans="1:16" ht="12.75" customHeight="1" x14ac:dyDescent="0.2">
      <c r="B37" s="10"/>
      <c r="C37" s="20" t="s">
        <v>39</v>
      </c>
      <c r="D37" s="23">
        <f>SUM(D108,D179)</f>
        <v>98</v>
      </c>
      <c r="E37" s="23">
        <f>SUM(E108,E179)</f>
        <v>12062</v>
      </c>
      <c r="F37" s="23">
        <f>SUM(D37:E37)</f>
        <v>12160</v>
      </c>
      <c r="G37" s="23">
        <f>SUM(H37:I37)</f>
        <v>11126</v>
      </c>
      <c r="H37" s="23">
        <f>SUM(H108,H179)</f>
        <v>10722</v>
      </c>
      <c r="I37" s="23">
        <f>SUM(I108,I179)</f>
        <v>404</v>
      </c>
      <c r="J37" s="6">
        <f>(I37/G37)*100</f>
        <v>3.6311342800647135</v>
      </c>
    </row>
    <row r="38" spans="1:16" ht="15" customHeight="1" x14ac:dyDescent="0.2">
      <c r="B38" s="3" t="s">
        <v>34</v>
      </c>
      <c r="D38" s="23"/>
      <c r="E38" s="23"/>
      <c r="F38" s="23"/>
      <c r="G38" s="23"/>
      <c r="H38" s="23"/>
      <c r="I38" s="23"/>
      <c r="J38" s="6"/>
    </row>
    <row r="39" spans="1:16" ht="12.75" customHeight="1" x14ac:dyDescent="0.2">
      <c r="C39" s="20" t="s">
        <v>40</v>
      </c>
      <c r="D39" s="72">
        <f>SUM(D110,D181)</f>
        <v>0</v>
      </c>
      <c r="E39" s="23">
        <f>SUM(E110,E181)</f>
        <v>32</v>
      </c>
      <c r="F39" s="23">
        <f t="shared" ref="F39:F49" si="12">SUM(D39:E39)</f>
        <v>32</v>
      </c>
      <c r="G39" s="23">
        <f t="shared" ref="G39:G49" si="13">SUM(H39:I39)</f>
        <v>32</v>
      </c>
      <c r="H39" s="23">
        <f>SUM(H110,H181)</f>
        <v>32</v>
      </c>
      <c r="I39" s="71">
        <f>SUM(I110,I181)</f>
        <v>0</v>
      </c>
      <c r="J39" s="9" t="s">
        <v>9</v>
      </c>
    </row>
    <row r="40" spans="1:16" ht="18" customHeight="1" x14ac:dyDescent="0.2">
      <c r="A40" s="3" t="s">
        <v>16</v>
      </c>
      <c r="D40" s="23">
        <f>SUM(D41:D44)</f>
        <v>637</v>
      </c>
      <c r="E40" s="23">
        <f>SUM(E41:E44)</f>
        <v>51178</v>
      </c>
      <c r="F40" s="23">
        <f t="shared" si="12"/>
        <v>51815</v>
      </c>
      <c r="G40" s="23">
        <f t="shared" si="13"/>
        <v>49583</v>
      </c>
      <c r="H40" s="23">
        <f>SUM(H41:H44)</f>
        <v>48191</v>
      </c>
      <c r="I40" s="23">
        <f>SUM(I41:I44)</f>
        <v>1392</v>
      </c>
      <c r="J40" s="6">
        <f t="shared" ref="J40:J46" si="14">(I40/G40)*100</f>
        <v>2.8074138313534882</v>
      </c>
      <c r="M40" s="65"/>
    </row>
    <row r="41" spans="1:16" ht="15" customHeight="1" x14ac:dyDescent="0.2">
      <c r="B41" s="3" t="s">
        <v>41</v>
      </c>
      <c r="D41" s="23">
        <f t="shared" ref="D41:E44" si="15">SUM(D112,D183)</f>
        <v>84</v>
      </c>
      <c r="E41" s="23">
        <f t="shared" si="15"/>
        <v>4529</v>
      </c>
      <c r="F41" s="23">
        <f t="shared" si="12"/>
        <v>4613</v>
      </c>
      <c r="G41" s="23">
        <f t="shared" si="13"/>
        <v>4490</v>
      </c>
      <c r="H41" s="23">
        <f t="shared" ref="H41:I44" si="16">SUM(H112,H183)</f>
        <v>4417</v>
      </c>
      <c r="I41" s="23">
        <f t="shared" si="16"/>
        <v>73</v>
      </c>
      <c r="J41" s="6">
        <f t="shared" si="14"/>
        <v>1.6258351893095768</v>
      </c>
    </row>
    <row r="42" spans="1:16" ht="15" customHeight="1" x14ac:dyDescent="0.2">
      <c r="B42" s="3" t="s">
        <v>42</v>
      </c>
      <c r="D42" s="23">
        <f t="shared" si="15"/>
        <v>18</v>
      </c>
      <c r="E42" s="23">
        <f t="shared" si="15"/>
        <v>4097</v>
      </c>
      <c r="F42" s="23">
        <f t="shared" si="12"/>
        <v>4115</v>
      </c>
      <c r="G42" s="23">
        <f t="shared" si="13"/>
        <v>4063</v>
      </c>
      <c r="H42" s="23">
        <f t="shared" si="16"/>
        <v>4025</v>
      </c>
      <c r="I42" s="23">
        <f t="shared" si="16"/>
        <v>38</v>
      </c>
      <c r="J42" s="6">
        <f t="shared" si="14"/>
        <v>0.93526950529165642</v>
      </c>
    </row>
    <row r="43" spans="1:16" ht="15" customHeight="1" x14ac:dyDescent="0.2">
      <c r="B43" s="3" t="s">
        <v>43</v>
      </c>
      <c r="D43" s="23">
        <f t="shared" si="15"/>
        <v>225</v>
      </c>
      <c r="E43" s="23">
        <f t="shared" si="15"/>
        <v>26353</v>
      </c>
      <c r="F43" s="23">
        <f t="shared" si="12"/>
        <v>26578</v>
      </c>
      <c r="G43" s="23">
        <f t="shared" si="13"/>
        <v>24904</v>
      </c>
      <c r="H43" s="23">
        <f t="shared" si="16"/>
        <v>24715</v>
      </c>
      <c r="I43" s="23">
        <f t="shared" si="16"/>
        <v>189</v>
      </c>
      <c r="J43" s="6">
        <f t="shared" si="14"/>
        <v>0.75891423064567942</v>
      </c>
    </row>
    <row r="44" spans="1:16" ht="15" customHeight="1" x14ac:dyDescent="0.2">
      <c r="B44" s="3" t="s">
        <v>44</v>
      </c>
      <c r="D44" s="23">
        <f t="shared" si="15"/>
        <v>310</v>
      </c>
      <c r="E44" s="23">
        <f t="shared" si="15"/>
        <v>16199</v>
      </c>
      <c r="F44" s="23">
        <f t="shared" si="12"/>
        <v>16509</v>
      </c>
      <c r="G44" s="23">
        <f t="shared" si="13"/>
        <v>16126</v>
      </c>
      <c r="H44" s="23">
        <f t="shared" si="16"/>
        <v>15034</v>
      </c>
      <c r="I44" s="23">
        <f t="shared" si="16"/>
        <v>1092</v>
      </c>
      <c r="J44" s="6">
        <f t="shared" si="14"/>
        <v>6.7716730745380138</v>
      </c>
    </row>
    <row r="45" spans="1:16" ht="18" customHeight="1" x14ac:dyDescent="0.2">
      <c r="A45" s="3" t="s">
        <v>17</v>
      </c>
      <c r="D45" s="25">
        <f>SUM(D46:D48)</f>
        <v>7</v>
      </c>
      <c r="E45" s="23">
        <f>SUM(E46:E48)</f>
        <v>772</v>
      </c>
      <c r="F45" s="23">
        <f t="shared" si="12"/>
        <v>779</v>
      </c>
      <c r="G45" s="23">
        <f t="shared" si="13"/>
        <v>761</v>
      </c>
      <c r="H45" s="23">
        <f>SUM(H46:H48)</f>
        <v>759</v>
      </c>
      <c r="I45" s="71">
        <f>SUM(I46:I48)</f>
        <v>2</v>
      </c>
      <c r="J45" s="6">
        <f t="shared" si="14"/>
        <v>0.26281208935611039</v>
      </c>
    </row>
    <row r="46" spans="1:16" ht="15" customHeight="1" x14ac:dyDescent="0.2">
      <c r="B46" s="10" t="s">
        <v>45</v>
      </c>
      <c r="D46" s="72">
        <f t="shared" ref="D46:E48" si="17">SUM(D117,D188)</f>
        <v>0</v>
      </c>
      <c r="E46" s="25">
        <f t="shared" si="17"/>
        <v>104</v>
      </c>
      <c r="F46" s="23">
        <f t="shared" si="12"/>
        <v>104</v>
      </c>
      <c r="G46" s="23">
        <f t="shared" si="13"/>
        <v>104</v>
      </c>
      <c r="H46" s="25">
        <f t="shared" ref="H46:I48" si="18">SUM(H117,H188)</f>
        <v>102</v>
      </c>
      <c r="I46" s="72">
        <f t="shared" si="18"/>
        <v>2</v>
      </c>
      <c r="J46" s="6">
        <f t="shared" si="14"/>
        <v>1.9230769230769231</v>
      </c>
    </row>
    <row r="47" spans="1:16" ht="15" customHeight="1" x14ac:dyDescent="0.2">
      <c r="B47" s="10" t="s">
        <v>46</v>
      </c>
      <c r="D47" s="72">
        <f t="shared" si="17"/>
        <v>0</v>
      </c>
      <c r="E47" s="25">
        <f t="shared" si="17"/>
        <v>163</v>
      </c>
      <c r="F47" s="23">
        <f t="shared" si="12"/>
        <v>163</v>
      </c>
      <c r="G47" s="23">
        <f t="shared" si="13"/>
        <v>163</v>
      </c>
      <c r="H47" s="25">
        <f t="shared" si="18"/>
        <v>163</v>
      </c>
      <c r="I47" s="72">
        <f t="shared" si="18"/>
        <v>0</v>
      </c>
      <c r="J47" s="16" t="s">
        <v>12</v>
      </c>
    </row>
    <row r="48" spans="1:16" ht="15" customHeight="1" x14ac:dyDescent="0.2">
      <c r="B48" s="10" t="s">
        <v>47</v>
      </c>
      <c r="D48" s="23">
        <f t="shared" si="17"/>
        <v>7</v>
      </c>
      <c r="E48" s="25">
        <f t="shared" si="17"/>
        <v>505</v>
      </c>
      <c r="F48" s="23">
        <f t="shared" si="12"/>
        <v>512</v>
      </c>
      <c r="G48" s="23">
        <f t="shared" si="13"/>
        <v>494</v>
      </c>
      <c r="H48" s="25">
        <f t="shared" si="18"/>
        <v>494</v>
      </c>
      <c r="I48" s="72">
        <f t="shared" si="18"/>
        <v>0</v>
      </c>
      <c r="J48" s="9" t="s">
        <v>12</v>
      </c>
    </row>
    <row r="49" spans="1:13" ht="18" customHeight="1" x14ac:dyDescent="0.2">
      <c r="A49" s="10" t="s">
        <v>18</v>
      </c>
      <c r="D49" s="23">
        <f>SUM(D51:D54)</f>
        <v>155</v>
      </c>
      <c r="E49" s="23">
        <f>SUM(E51:E54)</f>
        <v>14537</v>
      </c>
      <c r="F49" s="23">
        <f t="shared" si="12"/>
        <v>14692</v>
      </c>
      <c r="G49" s="23">
        <f t="shared" si="13"/>
        <v>14521</v>
      </c>
      <c r="H49" s="23">
        <f>SUM(H51:H54)</f>
        <v>14140</v>
      </c>
      <c r="I49" s="23">
        <f>SUM(I51:I54)</f>
        <v>381</v>
      </c>
      <c r="J49" s="11">
        <f>(I49/G49)*100</f>
        <v>2.6237862406170374</v>
      </c>
    </row>
    <row r="50" spans="1:13" ht="15" customHeight="1" x14ac:dyDescent="0.2">
      <c r="A50" s="10"/>
      <c r="B50" s="10" t="s">
        <v>49</v>
      </c>
      <c r="D50" s="23"/>
      <c r="E50" s="23"/>
      <c r="F50" s="23"/>
      <c r="G50" s="23"/>
      <c r="H50" s="23"/>
      <c r="I50" s="23"/>
      <c r="J50" s="11"/>
    </row>
    <row r="51" spans="1:13" x14ac:dyDescent="0.2">
      <c r="B51" s="10"/>
      <c r="C51" s="10" t="s">
        <v>50</v>
      </c>
      <c r="D51" s="23">
        <f>SUM(D122,D193)</f>
        <v>60</v>
      </c>
      <c r="E51" s="23">
        <f>SUM(E122,E193)</f>
        <v>6950</v>
      </c>
      <c r="F51" s="23">
        <f t="shared" ref="F51:F59" si="19">SUM(D51:E51)</f>
        <v>7010</v>
      </c>
      <c r="G51" s="23">
        <f>SUM(H51:I51)</f>
        <v>6948</v>
      </c>
      <c r="H51" s="23">
        <f>SUM(H122,H193)</f>
        <v>6853</v>
      </c>
      <c r="I51" s="23">
        <f>SUM(I122,I193)</f>
        <v>95</v>
      </c>
      <c r="J51" s="11">
        <f>(I51/G51)*100</f>
        <v>1.3672999424294761</v>
      </c>
    </row>
    <row r="52" spans="1:13" ht="15" customHeight="1" x14ac:dyDescent="0.2">
      <c r="B52" s="3" t="s">
        <v>51</v>
      </c>
      <c r="C52" s="10"/>
      <c r="D52" s="23"/>
      <c r="E52" s="23"/>
      <c r="F52" s="23"/>
      <c r="G52" s="23"/>
      <c r="H52" s="23"/>
      <c r="I52" s="23"/>
      <c r="J52" s="11"/>
    </row>
    <row r="53" spans="1:13" x14ac:dyDescent="0.2">
      <c r="B53" s="10"/>
      <c r="C53" s="3" t="s">
        <v>52</v>
      </c>
      <c r="D53" s="23">
        <f>SUM(D124,D195)</f>
        <v>89</v>
      </c>
      <c r="E53" s="23">
        <f>SUM(E124,E195)</f>
        <v>6811</v>
      </c>
      <c r="F53" s="23">
        <f t="shared" si="19"/>
        <v>6900</v>
      </c>
      <c r="G53" s="23">
        <f>SUM(H53:I53)</f>
        <v>6793</v>
      </c>
      <c r="H53" s="23">
        <f>SUM(H124,H195)</f>
        <v>6510</v>
      </c>
      <c r="I53" s="23">
        <f>SUM(I124,I195)</f>
        <v>283</v>
      </c>
      <c r="J53" s="6">
        <f>(I53/G53)*100</f>
        <v>4.1660532901516261</v>
      </c>
    </row>
    <row r="54" spans="1:13" ht="15" customHeight="1" x14ac:dyDescent="0.2">
      <c r="B54" s="10" t="s">
        <v>48</v>
      </c>
      <c r="D54" s="23">
        <f>SUM(D125,D196)</f>
        <v>6</v>
      </c>
      <c r="E54" s="23">
        <f>SUM(E125,E196)</f>
        <v>776</v>
      </c>
      <c r="F54" s="23">
        <f>SUM(D54:E54)</f>
        <v>782</v>
      </c>
      <c r="G54" s="23">
        <f>SUM(H54:I54)</f>
        <v>780</v>
      </c>
      <c r="H54" s="23">
        <f>SUM(H125,H196)</f>
        <v>777</v>
      </c>
      <c r="I54" s="23">
        <f>SUM(I125,I196)</f>
        <v>3</v>
      </c>
      <c r="J54" s="6">
        <f>(I54/G54)*100</f>
        <v>0.38461538461538464</v>
      </c>
    </row>
    <row r="55" spans="1:13" ht="18" customHeight="1" x14ac:dyDescent="0.2">
      <c r="A55" s="10" t="s">
        <v>19</v>
      </c>
      <c r="D55" s="23">
        <f>SUM(D56:D59)</f>
        <v>67</v>
      </c>
      <c r="E55" s="23">
        <f>SUM(E56:E59)</f>
        <v>8535</v>
      </c>
      <c r="F55" s="23">
        <f t="shared" si="19"/>
        <v>8602</v>
      </c>
      <c r="G55" s="23">
        <f>SUM(H55,I55)</f>
        <v>8506</v>
      </c>
      <c r="H55" s="23">
        <f>SUM(H56:H59)</f>
        <v>8250</v>
      </c>
      <c r="I55" s="23">
        <f>SUM(I56:I59)</f>
        <v>256</v>
      </c>
      <c r="J55" s="6">
        <f t="shared" ref="J55:J62" si="20">(I55/G55)*100</f>
        <v>3.0096402539383966</v>
      </c>
    </row>
    <row r="56" spans="1:13" ht="15" customHeight="1" x14ac:dyDescent="0.2">
      <c r="B56" s="10" t="s">
        <v>53</v>
      </c>
      <c r="D56" s="23">
        <f t="shared" ref="D56:E59" si="21">SUM(D127,D198)</f>
        <v>20</v>
      </c>
      <c r="E56" s="23">
        <f t="shared" si="21"/>
        <v>2264</v>
      </c>
      <c r="F56" s="23">
        <f t="shared" si="19"/>
        <v>2284</v>
      </c>
      <c r="G56" s="23">
        <f t="shared" ref="G56:G62" si="22">SUM(H56:I56)</f>
        <v>2257</v>
      </c>
      <c r="H56" s="23">
        <f t="shared" ref="H56:I59" si="23">SUM(H127,H198)</f>
        <v>2127</v>
      </c>
      <c r="I56" s="23">
        <f t="shared" si="23"/>
        <v>130</v>
      </c>
      <c r="J56" s="6">
        <f t="shared" si="20"/>
        <v>5.7598582188746121</v>
      </c>
    </row>
    <row r="57" spans="1:13" ht="15" customHeight="1" x14ac:dyDescent="0.2">
      <c r="B57" s="3" t="s">
        <v>95</v>
      </c>
      <c r="D57" s="23">
        <f t="shared" si="21"/>
        <v>45</v>
      </c>
      <c r="E57" s="23">
        <f t="shared" si="21"/>
        <v>5670</v>
      </c>
      <c r="F57" s="23">
        <f t="shared" si="19"/>
        <v>5715</v>
      </c>
      <c r="G57" s="23">
        <f t="shared" si="22"/>
        <v>5654</v>
      </c>
      <c r="H57" s="23">
        <f t="shared" si="23"/>
        <v>5537</v>
      </c>
      <c r="I57" s="23">
        <f t="shared" si="23"/>
        <v>117</v>
      </c>
      <c r="J57" s="6">
        <f t="shared" si="20"/>
        <v>2.0693314467633535</v>
      </c>
    </row>
    <row r="58" spans="1:13" ht="15" customHeight="1" x14ac:dyDescent="0.2">
      <c r="B58" s="10" t="s">
        <v>54</v>
      </c>
      <c r="D58" s="72">
        <f t="shared" si="21"/>
        <v>2</v>
      </c>
      <c r="E58" s="23">
        <f t="shared" si="21"/>
        <v>335</v>
      </c>
      <c r="F58" s="23">
        <f t="shared" si="19"/>
        <v>337</v>
      </c>
      <c r="G58" s="23">
        <f t="shared" si="22"/>
        <v>332</v>
      </c>
      <c r="H58" s="23">
        <f t="shared" si="23"/>
        <v>328</v>
      </c>
      <c r="I58" s="23">
        <f t="shared" si="23"/>
        <v>4</v>
      </c>
      <c r="J58" s="6">
        <f t="shared" si="20"/>
        <v>1.2048192771084338</v>
      </c>
      <c r="M58" s="65"/>
    </row>
    <row r="59" spans="1:13" ht="15" customHeight="1" x14ac:dyDescent="0.2">
      <c r="B59" s="10" t="s">
        <v>55</v>
      </c>
      <c r="D59" s="72">
        <f t="shared" si="21"/>
        <v>0</v>
      </c>
      <c r="E59" s="23">
        <f t="shared" si="21"/>
        <v>266</v>
      </c>
      <c r="F59" s="23">
        <f t="shared" si="19"/>
        <v>266</v>
      </c>
      <c r="G59" s="23">
        <f t="shared" si="22"/>
        <v>263</v>
      </c>
      <c r="H59" s="23">
        <f t="shared" si="23"/>
        <v>258</v>
      </c>
      <c r="I59" s="23">
        <f t="shared" si="23"/>
        <v>5</v>
      </c>
      <c r="J59" s="6">
        <f>(I59/G59)*100</f>
        <v>1.9011406844106464</v>
      </c>
      <c r="M59" s="65"/>
    </row>
    <row r="60" spans="1:13" ht="18" customHeight="1" x14ac:dyDescent="0.2">
      <c r="A60" s="3" t="s">
        <v>20</v>
      </c>
      <c r="D60" s="23">
        <f>SUM(D61:D76)</f>
        <v>2392</v>
      </c>
      <c r="E60" s="23">
        <f>SUM(E61:E76)</f>
        <v>114870</v>
      </c>
      <c r="F60" s="23">
        <f>SUM(D60:E60)</f>
        <v>117262</v>
      </c>
      <c r="G60" s="23">
        <f t="shared" si="22"/>
        <v>114844</v>
      </c>
      <c r="H60" s="23">
        <f>SUM(H61:H76)</f>
        <v>109001</v>
      </c>
      <c r="I60" s="23">
        <f>SUM(I61:I76)</f>
        <v>5843</v>
      </c>
      <c r="J60" s="6">
        <f>(I60/G60)*100</f>
        <v>5.0877712375047892</v>
      </c>
      <c r="M60" s="65"/>
    </row>
    <row r="61" spans="1:13" ht="15" customHeight="1" x14ac:dyDescent="0.2">
      <c r="B61" s="3" t="s">
        <v>56</v>
      </c>
      <c r="D61" s="23">
        <f>SUM(D132,D203)</f>
        <v>43</v>
      </c>
      <c r="E61" s="23">
        <f>SUM(E132,E203)</f>
        <v>6060</v>
      </c>
      <c r="F61" s="23">
        <f>SUM(D61:E61)</f>
        <v>6103</v>
      </c>
      <c r="G61" s="23">
        <f t="shared" si="22"/>
        <v>6056</v>
      </c>
      <c r="H61" s="23">
        <f>SUM(H132,H203)</f>
        <v>5982</v>
      </c>
      <c r="I61" s="23">
        <f>SUM(I132,I203)</f>
        <v>74</v>
      </c>
      <c r="J61" s="6">
        <f t="shared" si="20"/>
        <v>1.2219286657859973</v>
      </c>
    </row>
    <row r="62" spans="1:13" ht="15" customHeight="1" x14ac:dyDescent="0.2">
      <c r="B62" s="86" t="s">
        <v>84</v>
      </c>
      <c r="C62" s="83"/>
      <c r="D62" s="23">
        <f>SUM(D133,D204)</f>
        <v>279</v>
      </c>
      <c r="E62" s="23">
        <f>SUM(E133,E204)</f>
        <v>21421</v>
      </c>
      <c r="F62" s="23">
        <f>SUM(D62:E62)</f>
        <v>21700</v>
      </c>
      <c r="G62" s="23">
        <f t="shared" si="22"/>
        <v>21026</v>
      </c>
      <c r="H62" s="23">
        <f>SUM(H133,H204)</f>
        <v>20284</v>
      </c>
      <c r="I62" s="23">
        <f>SUM(I133,I204)</f>
        <v>742</v>
      </c>
      <c r="J62" s="6">
        <f t="shared" si="20"/>
        <v>3.5289641396366402</v>
      </c>
    </row>
    <row r="63" spans="1:13" ht="15" customHeight="1" x14ac:dyDescent="0.2">
      <c r="B63" s="3" t="s">
        <v>57</v>
      </c>
      <c r="D63" s="27"/>
      <c r="E63" s="23"/>
      <c r="F63" s="23"/>
      <c r="G63" s="23"/>
      <c r="H63" s="27"/>
      <c r="I63" s="27"/>
      <c r="J63" s="6"/>
    </row>
    <row r="64" spans="1:13" ht="12.6" customHeight="1" x14ac:dyDescent="0.2">
      <c r="B64" s="10"/>
      <c r="C64" s="20" t="s">
        <v>58</v>
      </c>
      <c r="D64" s="27"/>
      <c r="E64" s="27"/>
      <c r="F64" s="23"/>
      <c r="G64" s="23"/>
      <c r="H64" s="27"/>
      <c r="I64" s="27"/>
      <c r="J64" s="6"/>
    </row>
    <row r="65" spans="1:10" ht="12.6" customHeight="1" x14ac:dyDescent="0.2">
      <c r="B65" s="10" t="s">
        <v>59</v>
      </c>
      <c r="C65" s="20" t="s">
        <v>60</v>
      </c>
      <c r="D65" s="23">
        <f t="shared" ref="D65:E69" si="24">SUM(D136,D207)</f>
        <v>562</v>
      </c>
      <c r="E65" s="23">
        <f t="shared" si="24"/>
        <v>17539</v>
      </c>
      <c r="F65" s="23">
        <f t="shared" ref="F65:F71" si="25">SUM(D65:E65)</f>
        <v>18101</v>
      </c>
      <c r="G65" s="23">
        <f>SUM(H65:I65)</f>
        <v>17789</v>
      </c>
      <c r="H65" s="23">
        <f>SUM(H136,H207)</f>
        <v>15861</v>
      </c>
      <c r="I65" s="23">
        <f>SUM(I136,I207)</f>
        <v>1928</v>
      </c>
      <c r="J65" s="6">
        <f t="shared" ref="J65:J71" si="26">(I65/G65)*100</f>
        <v>10.838158412502107</v>
      </c>
    </row>
    <row r="66" spans="1:10" ht="15" customHeight="1" x14ac:dyDescent="0.2">
      <c r="B66" s="3" t="s">
        <v>61</v>
      </c>
      <c r="D66" s="23">
        <f t="shared" si="24"/>
        <v>311</v>
      </c>
      <c r="E66" s="23">
        <f t="shared" si="24"/>
        <v>11978</v>
      </c>
      <c r="F66" s="23">
        <f t="shared" si="25"/>
        <v>12289</v>
      </c>
      <c r="G66" s="23">
        <f>SUM(H66:I66)</f>
        <v>11928</v>
      </c>
      <c r="H66" s="23">
        <f>SUM(H137,H208)</f>
        <v>11569</v>
      </c>
      <c r="I66" s="23">
        <f>SUM(I137,I208)</f>
        <v>359</v>
      </c>
      <c r="J66" s="6">
        <f t="shared" si="26"/>
        <v>3.0097250167672707</v>
      </c>
    </row>
    <row r="67" spans="1:10" ht="15" customHeight="1" x14ac:dyDescent="0.2">
      <c r="B67" s="3" t="s">
        <v>87</v>
      </c>
      <c r="D67" s="23">
        <f t="shared" si="24"/>
        <v>315</v>
      </c>
      <c r="E67" s="23">
        <f t="shared" si="24"/>
        <v>834</v>
      </c>
      <c r="F67" s="23">
        <f>SUM(D67:E67)</f>
        <v>1149</v>
      </c>
      <c r="G67" s="23">
        <f>SUM(H67:I67)</f>
        <v>813</v>
      </c>
      <c r="H67" s="23">
        <f>SUM(H138,H209)</f>
        <v>808</v>
      </c>
      <c r="I67" s="23">
        <f>SUM(I138+I209)</f>
        <v>5</v>
      </c>
      <c r="J67" s="6">
        <f t="shared" si="26"/>
        <v>0.61500615006150061</v>
      </c>
    </row>
    <row r="68" spans="1:10" ht="15" customHeight="1" x14ac:dyDescent="0.2">
      <c r="B68" s="3" t="s">
        <v>62</v>
      </c>
      <c r="D68" s="23">
        <f t="shared" si="24"/>
        <v>510</v>
      </c>
      <c r="E68" s="23">
        <f t="shared" si="24"/>
        <v>20971</v>
      </c>
      <c r="F68" s="23">
        <f>SUM(D68:E68)</f>
        <v>21481</v>
      </c>
      <c r="G68" s="23">
        <f>SUM(H68:I68)</f>
        <v>20951</v>
      </c>
      <c r="H68" s="23">
        <f>SUM(H139,H210)</f>
        <v>20023</v>
      </c>
      <c r="I68" s="23">
        <f>SUM(I139,I210)</f>
        <v>928</v>
      </c>
      <c r="J68" s="6">
        <f>(I68/G68)*100</f>
        <v>4.4293828456875568</v>
      </c>
    </row>
    <row r="69" spans="1:10" ht="15" customHeight="1" x14ac:dyDescent="0.2">
      <c r="B69" s="3" t="s">
        <v>63</v>
      </c>
      <c r="D69" s="23">
        <f t="shared" si="24"/>
        <v>87</v>
      </c>
      <c r="E69" s="23">
        <f t="shared" si="24"/>
        <v>7472</v>
      </c>
      <c r="F69" s="23">
        <f>SUM(D69:E69)</f>
        <v>7559</v>
      </c>
      <c r="G69" s="23">
        <f>SUM(H69:I69)</f>
        <v>7463</v>
      </c>
      <c r="H69" s="23">
        <f>SUM(H140,H211)</f>
        <v>6574</v>
      </c>
      <c r="I69" s="23">
        <f>SUM(I140,I211)</f>
        <v>889</v>
      </c>
      <c r="J69" s="6">
        <f>(I69/G69)*100</f>
        <v>11.912099691812944</v>
      </c>
    </row>
    <row r="70" spans="1:10" ht="15" customHeight="1" x14ac:dyDescent="0.2">
      <c r="B70" s="3" t="s">
        <v>64</v>
      </c>
      <c r="D70" s="23"/>
      <c r="E70" s="23"/>
      <c r="F70" s="23"/>
      <c r="G70" s="23"/>
      <c r="H70" s="23"/>
      <c r="I70" s="23"/>
      <c r="J70" s="6"/>
    </row>
    <row r="71" spans="1:10" s="21" customFormat="1" ht="12.75" customHeight="1" x14ac:dyDescent="0.2">
      <c r="B71" s="10"/>
      <c r="C71" s="3" t="s">
        <v>65</v>
      </c>
      <c r="D71" s="23">
        <f>SUM(D142,D213)</f>
        <v>21</v>
      </c>
      <c r="E71" s="23">
        <f>SUM(E142,E213)</f>
        <v>2458</v>
      </c>
      <c r="F71" s="23">
        <f t="shared" si="25"/>
        <v>2479</v>
      </c>
      <c r="G71" s="23">
        <f>SUM(H71:I71)</f>
        <v>2460</v>
      </c>
      <c r="H71" s="23">
        <f>SUM(H142,H213)</f>
        <v>2371</v>
      </c>
      <c r="I71" s="23">
        <f>SUM(I142,I213)</f>
        <v>89</v>
      </c>
      <c r="J71" s="6">
        <f t="shared" si="26"/>
        <v>3.6178861788617884</v>
      </c>
    </row>
    <row r="72" spans="1:10" ht="15" customHeight="1" x14ac:dyDescent="0.2">
      <c r="B72" s="3" t="s">
        <v>66</v>
      </c>
      <c r="D72" s="36"/>
      <c r="E72" s="33"/>
      <c r="F72" s="23"/>
      <c r="G72" s="23"/>
      <c r="H72" s="23"/>
      <c r="I72" s="25"/>
      <c r="J72" s="6"/>
    </row>
    <row r="73" spans="1:10" ht="12.75" customHeight="1" x14ac:dyDescent="0.2">
      <c r="B73" s="10"/>
      <c r="C73" s="20" t="s">
        <v>93</v>
      </c>
      <c r="D73" s="23">
        <f>SUM(D144,D215)</f>
        <v>26</v>
      </c>
      <c r="E73" s="23">
        <f>SUM(E144,E215)</f>
        <v>3804</v>
      </c>
      <c r="F73" s="23">
        <f>SUM(D73:E73)</f>
        <v>3830</v>
      </c>
      <c r="G73" s="23">
        <f>SUM(H73:I73)</f>
        <v>3766</v>
      </c>
      <c r="H73" s="23">
        <f>SUM(H144,H215)</f>
        <v>3722</v>
      </c>
      <c r="I73" s="23">
        <f>SUM(I144,I215)</f>
        <v>44</v>
      </c>
      <c r="J73" s="6">
        <f>(I73/G73)*100</f>
        <v>1.1683483802442911</v>
      </c>
    </row>
    <row r="74" spans="1:10" ht="15" customHeight="1" x14ac:dyDescent="0.2">
      <c r="B74" s="3" t="s">
        <v>67</v>
      </c>
      <c r="D74" s="23">
        <f>SUM(D145,D216)</f>
        <v>71</v>
      </c>
      <c r="E74" s="23">
        <f>SUM(E145,E216)</f>
        <v>10350</v>
      </c>
      <c r="F74" s="23">
        <f>SUM(D74:E74)</f>
        <v>10421</v>
      </c>
      <c r="G74" s="23">
        <f>SUM(H74:I74)</f>
        <v>10338</v>
      </c>
      <c r="H74" s="23">
        <f>SUM(H145,H216)</f>
        <v>10146</v>
      </c>
      <c r="I74" s="23">
        <f>SUM(I145,I216)</f>
        <v>192</v>
      </c>
      <c r="J74" s="6">
        <f t="shared" ref="J74:J84" si="27">(I74/G74)*100</f>
        <v>1.8572257690075449</v>
      </c>
    </row>
    <row r="75" spans="1:10" ht="15" customHeight="1" x14ac:dyDescent="0.2">
      <c r="B75" s="3" t="s">
        <v>69</v>
      </c>
      <c r="D75" s="23"/>
      <c r="E75" s="23"/>
      <c r="F75" s="23"/>
      <c r="G75" s="23"/>
      <c r="H75" s="23"/>
      <c r="I75" s="23"/>
      <c r="J75" s="6"/>
    </row>
    <row r="76" spans="1:10" ht="12.75" customHeight="1" x14ac:dyDescent="0.2">
      <c r="B76" s="10"/>
      <c r="C76" s="3" t="s">
        <v>68</v>
      </c>
      <c r="D76" s="23">
        <f>SUM(D147,D218)</f>
        <v>167</v>
      </c>
      <c r="E76" s="23">
        <f>SUM(E147,E218)</f>
        <v>11983</v>
      </c>
      <c r="F76" s="23">
        <f t="shared" ref="F76:F89" si="28">SUM(D76:E76)</f>
        <v>12150</v>
      </c>
      <c r="G76" s="23">
        <f>SUM(H76:I76)</f>
        <v>12254</v>
      </c>
      <c r="H76" s="23">
        <f>SUM(H147,H218)</f>
        <v>11661</v>
      </c>
      <c r="I76" s="23">
        <f>SUM(I147,I218)</f>
        <v>593</v>
      </c>
      <c r="J76" s="6">
        <f t="shared" si="27"/>
        <v>4.8392361677819489</v>
      </c>
    </row>
    <row r="77" spans="1:10" ht="18" customHeight="1" x14ac:dyDescent="0.2">
      <c r="A77" s="19" t="s">
        <v>21</v>
      </c>
      <c r="D77" s="22">
        <f>SUM(D79:D80)</f>
        <v>224</v>
      </c>
      <c r="E77" s="22">
        <f>SUM(E79:E80)</f>
        <v>16148</v>
      </c>
      <c r="F77" s="23">
        <f t="shared" si="28"/>
        <v>16372</v>
      </c>
      <c r="G77" s="23">
        <f t="shared" ref="G77:G88" si="29">SUM(H77:I77)</f>
        <v>15951</v>
      </c>
      <c r="H77" s="22">
        <f>SUM(H79:H80)</f>
        <v>15512</v>
      </c>
      <c r="I77" s="22">
        <f>SUM(I79:I80)</f>
        <v>439</v>
      </c>
      <c r="J77" s="24">
        <f t="shared" si="27"/>
        <v>2.7521785467995734</v>
      </c>
    </row>
    <row r="78" spans="1:10" ht="15" customHeight="1" x14ac:dyDescent="0.2">
      <c r="A78" s="21"/>
      <c r="B78" s="20" t="s">
        <v>72</v>
      </c>
      <c r="D78" s="22"/>
      <c r="E78" s="22"/>
      <c r="F78" s="23"/>
      <c r="G78" s="23"/>
      <c r="H78" s="22"/>
      <c r="I78" s="22"/>
      <c r="J78" s="24"/>
    </row>
    <row r="79" spans="1:10" x14ac:dyDescent="0.2">
      <c r="C79" s="20" t="s">
        <v>71</v>
      </c>
      <c r="D79" s="22">
        <f>SUM(D150,D221)</f>
        <v>206</v>
      </c>
      <c r="E79" s="22">
        <f>SUM(E150,E221)</f>
        <v>15998</v>
      </c>
      <c r="F79" s="22">
        <f t="shared" si="28"/>
        <v>16204</v>
      </c>
      <c r="G79" s="22">
        <f t="shared" si="29"/>
        <v>15803</v>
      </c>
      <c r="H79" s="22">
        <f>SUM(H150,H221)</f>
        <v>15379</v>
      </c>
      <c r="I79" s="22">
        <f>SUM(I150,I221)</f>
        <v>424</v>
      </c>
      <c r="J79" s="24">
        <f t="shared" si="27"/>
        <v>2.6830348667974437</v>
      </c>
    </row>
    <row r="80" spans="1:10" ht="15" customHeight="1" x14ac:dyDescent="0.2">
      <c r="B80" s="20" t="s">
        <v>70</v>
      </c>
      <c r="C80" s="19"/>
      <c r="D80" s="22">
        <f>SUM(D151,D222)</f>
        <v>18</v>
      </c>
      <c r="E80" s="22">
        <f>SUM(E151,E222)</f>
        <v>150</v>
      </c>
      <c r="F80" s="22">
        <f t="shared" si="28"/>
        <v>168</v>
      </c>
      <c r="G80" s="22">
        <f t="shared" si="29"/>
        <v>148</v>
      </c>
      <c r="H80" s="22">
        <f>SUM(H151,H222)</f>
        <v>133</v>
      </c>
      <c r="I80" s="22">
        <f>SUM(I151,I222)</f>
        <v>15</v>
      </c>
      <c r="J80" s="24">
        <f>(I80/G80)*100</f>
        <v>10.135135135135135</v>
      </c>
    </row>
    <row r="81" spans="1:13" ht="18" customHeight="1" x14ac:dyDescent="0.2">
      <c r="A81" s="3" t="s">
        <v>22</v>
      </c>
      <c r="D81" s="23">
        <f>SUM(D83:D86)</f>
        <v>204</v>
      </c>
      <c r="E81" s="23">
        <f>SUM(E83:E86)</f>
        <v>30750</v>
      </c>
      <c r="F81" s="23">
        <f t="shared" si="28"/>
        <v>30954</v>
      </c>
      <c r="G81" s="23">
        <f t="shared" si="29"/>
        <v>30603</v>
      </c>
      <c r="H81" s="23">
        <f>SUM(H83:H86)</f>
        <v>30021</v>
      </c>
      <c r="I81" s="23">
        <f>SUM(I83:I86)</f>
        <v>582</v>
      </c>
      <c r="J81" s="6">
        <f t="shared" si="27"/>
        <v>1.9017743358494266</v>
      </c>
      <c r="M81" s="65"/>
    </row>
    <row r="82" spans="1:13" ht="15" customHeight="1" x14ac:dyDescent="0.2">
      <c r="A82" s="10"/>
      <c r="B82" s="42" t="s">
        <v>78</v>
      </c>
      <c r="D82" s="23"/>
      <c r="E82" s="23"/>
      <c r="F82" s="23"/>
      <c r="G82" s="23"/>
      <c r="H82" s="23"/>
      <c r="I82" s="23"/>
      <c r="J82" s="6"/>
    </row>
    <row r="83" spans="1:13" ht="12.75" customHeight="1" x14ac:dyDescent="0.2">
      <c r="B83" s="43"/>
      <c r="C83" s="42" t="s">
        <v>79</v>
      </c>
      <c r="D83" s="23">
        <f t="shared" ref="D83:E86" si="30">SUM(D154,D225)</f>
        <v>170</v>
      </c>
      <c r="E83" s="23">
        <f t="shared" si="30"/>
        <v>22745</v>
      </c>
      <c r="F83" s="23">
        <f t="shared" si="28"/>
        <v>22915</v>
      </c>
      <c r="G83" s="23">
        <f t="shared" si="29"/>
        <v>22617</v>
      </c>
      <c r="H83" s="23">
        <f t="shared" ref="H83:I86" si="31">SUM(H154,H225)</f>
        <v>22147</v>
      </c>
      <c r="I83" s="23">
        <f t="shared" si="31"/>
        <v>470</v>
      </c>
      <c r="J83" s="6">
        <f t="shared" si="27"/>
        <v>2.0780828580271478</v>
      </c>
    </row>
    <row r="84" spans="1:13" ht="15" customHeight="1" x14ac:dyDescent="0.2">
      <c r="A84" s="21"/>
      <c r="B84" s="43" t="s">
        <v>75</v>
      </c>
      <c r="C84" s="42"/>
      <c r="D84" s="23">
        <f t="shared" si="30"/>
        <v>28</v>
      </c>
      <c r="E84" s="23">
        <f t="shared" si="30"/>
        <v>5310</v>
      </c>
      <c r="F84" s="23">
        <f t="shared" si="28"/>
        <v>5338</v>
      </c>
      <c r="G84" s="23">
        <f t="shared" si="29"/>
        <v>5302</v>
      </c>
      <c r="H84" s="23">
        <f t="shared" si="31"/>
        <v>5211</v>
      </c>
      <c r="I84" s="23">
        <f t="shared" si="31"/>
        <v>91</v>
      </c>
      <c r="J84" s="6">
        <f t="shared" si="27"/>
        <v>1.7163334590720483</v>
      </c>
    </row>
    <row r="85" spans="1:13" ht="15" customHeight="1" x14ac:dyDescent="0.2">
      <c r="A85" s="21"/>
      <c r="B85" s="43" t="s">
        <v>76</v>
      </c>
      <c r="C85" s="42"/>
      <c r="D85" s="23">
        <f t="shared" si="30"/>
        <v>1</v>
      </c>
      <c r="E85" s="23">
        <f t="shared" si="30"/>
        <v>958</v>
      </c>
      <c r="F85" s="23">
        <f t="shared" si="28"/>
        <v>959</v>
      </c>
      <c r="G85" s="23">
        <f t="shared" si="29"/>
        <v>955</v>
      </c>
      <c r="H85" s="23">
        <f t="shared" si="31"/>
        <v>955</v>
      </c>
      <c r="I85" s="71">
        <f t="shared" si="31"/>
        <v>0</v>
      </c>
      <c r="J85" s="9" t="s">
        <v>12</v>
      </c>
    </row>
    <row r="86" spans="1:13" ht="15" customHeight="1" x14ac:dyDescent="0.2">
      <c r="A86" s="21"/>
      <c r="B86" s="43" t="s">
        <v>77</v>
      </c>
      <c r="C86" s="42"/>
      <c r="D86" s="23">
        <f t="shared" si="30"/>
        <v>5</v>
      </c>
      <c r="E86" s="23">
        <f t="shared" si="30"/>
        <v>1737</v>
      </c>
      <c r="F86" s="23">
        <f t="shared" si="28"/>
        <v>1742</v>
      </c>
      <c r="G86" s="23">
        <f t="shared" si="29"/>
        <v>1729</v>
      </c>
      <c r="H86" s="23">
        <f t="shared" si="31"/>
        <v>1708</v>
      </c>
      <c r="I86" s="23">
        <f t="shared" si="31"/>
        <v>21</v>
      </c>
      <c r="J86" s="6">
        <f>(I86/G86)*100</f>
        <v>1.214574898785425</v>
      </c>
    </row>
    <row r="87" spans="1:13" ht="18" customHeight="1" x14ac:dyDescent="0.2">
      <c r="A87" s="3" t="s">
        <v>23</v>
      </c>
      <c r="D87" s="71">
        <f>SUM(D158,D229)</f>
        <v>0</v>
      </c>
      <c r="E87" s="25">
        <f>SUM(E88:E89)</f>
        <v>155</v>
      </c>
      <c r="F87" s="23">
        <f>SUM(D87:E87)</f>
        <v>155</v>
      </c>
      <c r="G87" s="23">
        <f>SUM(H87:I87)</f>
        <v>153</v>
      </c>
      <c r="H87" s="25">
        <f>SUM(H88:H89)</f>
        <v>153</v>
      </c>
      <c r="I87" s="71">
        <f>SUM(I158,I229)</f>
        <v>0</v>
      </c>
      <c r="J87" s="9" t="s">
        <v>12</v>
      </c>
    </row>
    <row r="88" spans="1:13" ht="15" customHeight="1" x14ac:dyDescent="0.2">
      <c r="B88" s="3" t="s">
        <v>73</v>
      </c>
      <c r="D88" s="71">
        <f>SUM(D159,D230)</f>
        <v>0</v>
      </c>
      <c r="E88" s="23">
        <f>SUM(E159,E230)</f>
        <v>119</v>
      </c>
      <c r="F88" s="23">
        <f t="shared" si="28"/>
        <v>119</v>
      </c>
      <c r="G88" s="23">
        <f t="shared" si="29"/>
        <v>117</v>
      </c>
      <c r="H88" s="23">
        <f>SUM(H159,H230)</f>
        <v>117</v>
      </c>
      <c r="I88" s="71">
        <f>SUM(I159,I230)</f>
        <v>0</v>
      </c>
      <c r="J88" s="9" t="s">
        <v>12</v>
      </c>
    </row>
    <row r="89" spans="1:13" ht="15" customHeight="1" x14ac:dyDescent="0.2">
      <c r="B89" s="10" t="s">
        <v>74</v>
      </c>
      <c r="D89" s="71">
        <f>SUM(D160,D231)</f>
        <v>0</v>
      </c>
      <c r="E89" s="23">
        <f>SUM(E160,E231)</f>
        <v>36</v>
      </c>
      <c r="F89" s="23">
        <f t="shared" si="28"/>
        <v>36</v>
      </c>
      <c r="G89" s="23">
        <f t="shared" ref="G89:G99" si="32">SUM(H89:I89)</f>
        <v>36</v>
      </c>
      <c r="H89" s="23">
        <f>SUM(H160,H231)</f>
        <v>36</v>
      </c>
      <c r="I89" s="71">
        <f>SUM(I160,I231)</f>
        <v>0</v>
      </c>
      <c r="J89" s="9" t="s">
        <v>12</v>
      </c>
    </row>
    <row r="90" spans="1:13" s="51" customFormat="1" ht="16.5" customHeight="1" x14ac:dyDescent="0.2">
      <c r="A90" s="78" t="s">
        <v>26</v>
      </c>
      <c r="B90" s="78"/>
      <c r="C90" s="79"/>
      <c r="D90" s="52">
        <f>SUM(D91,D96,D106,D111,D116,D120,D126,D131,D152,D158,D148)</f>
        <v>2017</v>
      </c>
      <c r="E90" s="52">
        <f>SUM(E91,E96,E106,E111,E116,E120,E126,E131,E152,E158,E148)</f>
        <v>114221</v>
      </c>
      <c r="F90" s="49">
        <f>SUM(D90:E90)</f>
        <v>116238</v>
      </c>
      <c r="G90" s="49">
        <f t="shared" si="32"/>
        <v>113839</v>
      </c>
      <c r="H90" s="52">
        <f>SUM(H91,H96,H106,H111,H116,H120,H126,H131,H148,H152,H158)</f>
        <v>108268</v>
      </c>
      <c r="I90" s="52">
        <f>SUM(I91,I96,I106,I111,I116,I120,I126,I131,I148,I152,I158)</f>
        <v>5571</v>
      </c>
      <c r="J90" s="53">
        <f t="shared" ref="J90:J98" si="33">(I90/G90)*100</f>
        <v>4.8937534588322107</v>
      </c>
    </row>
    <row r="91" spans="1:13" ht="18" customHeight="1" x14ac:dyDescent="0.2">
      <c r="A91" s="19" t="s">
        <v>13</v>
      </c>
      <c r="B91" s="21"/>
      <c r="D91" s="25">
        <f>SUM(D92:D95)</f>
        <v>43</v>
      </c>
      <c r="E91" s="25">
        <f>SUM(E92:E95)</f>
        <v>6295</v>
      </c>
      <c r="F91" s="23">
        <f>SUM(F92:F95)</f>
        <v>6338</v>
      </c>
      <c r="G91" s="23">
        <f>SUM(H91:I91)</f>
        <v>6254</v>
      </c>
      <c r="H91" s="25">
        <f>SUM(H92:H95)</f>
        <v>6114</v>
      </c>
      <c r="I91" s="25">
        <f>SUM(I92:I95)</f>
        <v>140</v>
      </c>
      <c r="J91" s="11">
        <f t="shared" si="33"/>
        <v>2.2385673169171731</v>
      </c>
    </row>
    <row r="92" spans="1:13" ht="15" customHeight="1" x14ac:dyDescent="0.2">
      <c r="B92" s="3" t="s">
        <v>28</v>
      </c>
      <c r="D92" s="7">
        <v>3</v>
      </c>
      <c r="E92" s="4">
        <v>781</v>
      </c>
      <c r="F92" s="23">
        <f t="shared" ref="F92:F99" si="34">SUM(D92:E92)</f>
        <v>784</v>
      </c>
      <c r="G92" s="23">
        <f t="shared" si="32"/>
        <v>776</v>
      </c>
      <c r="H92" s="5">
        <v>761</v>
      </c>
      <c r="I92" s="8">
        <v>15</v>
      </c>
      <c r="J92" s="6">
        <f t="shared" si="33"/>
        <v>1.9329896907216495</v>
      </c>
    </row>
    <row r="93" spans="1:13" ht="15" customHeight="1" x14ac:dyDescent="0.2">
      <c r="B93" s="3" t="s">
        <v>29</v>
      </c>
      <c r="D93" s="7">
        <v>2</v>
      </c>
      <c r="E93" s="4">
        <v>338</v>
      </c>
      <c r="F93" s="23">
        <f t="shared" si="34"/>
        <v>340</v>
      </c>
      <c r="G93" s="23">
        <f t="shared" si="32"/>
        <v>326</v>
      </c>
      <c r="H93" s="5">
        <v>325</v>
      </c>
      <c r="I93" s="8">
        <v>1</v>
      </c>
      <c r="J93" s="6">
        <f t="shared" si="33"/>
        <v>0.30674846625766872</v>
      </c>
    </row>
    <row r="94" spans="1:13" ht="15" customHeight="1" x14ac:dyDescent="0.2">
      <c r="B94" s="3" t="s">
        <v>30</v>
      </c>
      <c r="D94" s="5">
        <v>34</v>
      </c>
      <c r="E94" s="5">
        <v>4195</v>
      </c>
      <c r="F94" s="23">
        <f t="shared" si="34"/>
        <v>4229</v>
      </c>
      <c r="G94" s="23">
        <f t="shared" si="32"/>
        <v>4176</v>
      </c>
      <c r="H94" s="5">
        <v>4060</v>
      </c>
      <c r="I94" s="5">
        <v>116</v>
      </c>
      <c r="J94" s="6">
        <f t="shared" si="33"/>
        <v>2.7777777777777777</v>
      </c>
    </row>
    <row r="95" spans="1:13" ht="15" customHeight="1" x14ac:dyDescent="0.2">
      <c r="B95" s="3" t="s">
        <v>31</v>
      </c>
      <c r="D95" s="5">
        <v>4</v>
      </c>
      <c r="E95" s="5">
        <v>981</v>
      </c>
      <c r="F95" s="23">
        <f t="shared" si="34"/>
        <v>985</v>
      </c>
      <c r="G95" s="23">
        <f t="shared" si="32"/>
        <v>976</v>
      </c>
      <c r="H95" s="5">
        <v>968</v>
      </c>
      <c r="I95" s="8">
        <v>8</v>
      </c>
      <c r="J95" s="6">
        <f t="shared" si="33"/>
        <v>0.81967213114754101</v>
      </c>
    </row>
    <row r="96" spans="1:13" ht="18" customHeight="1" x14ac:dyDescent="0.2">
      <c r="A96" s="3" t="s">
        <v>14</v>
      </c>
      <c r="B96" s="10"/>
      <c r="D96" s="23">
        <f>SUM(D97:D105)</f>
        <v>65</v>
      </c>
      <c r="E96" s="23">
        <f>SUM(E97:E105)</f>
        <v>7264</v>
      </c>
      <c r="F96" s="23">
        <f t="shared" si="34"/>
        <v>7329</v>
      </c>
      <c r="G96" s="23">
        <f t="shared" si="32"/>
        <v>7246</v>
      </c>
      <c r="H96" s="23">
        <f>SUM(H97:H105)</f>
        <v>6951</v>
      </c>
      <c r="I96" s="23">
        <f>SUM(I97:I105)</f>
        <v>295</v>
      </c>
      <c r="J96" s="6">
        <f t="shared" si="33"/>
        <v>4.0712117030085562</v>
      </c>
    </row>
    <row r="97" spans="1:10" ht="15" customHeight="1" x14ac:dyDescent="0.2">
      <c r="B97" s="3" t="s">
        <v>32</v>
      </c>
      <c r="D97" s="5">
        <v>24</v>
      </c>
      <c r="E97" s="5">
        <v>3312</v>
      </c>
      <c r="F97" s="23">
        <f t="shared" si="34"/>
        <v>3336</v>
      </c>
      <c r="G97" s="23">
        <f t="shared" si="32"/>
        <v>3298</v>
      </c>
      <c r="H97" s="5">
        <v>3163</v>
      </c>
      <c r="I97" s="5">
        <v>135</v>
      </c>
      <c r="J97" s="6">
        <f t="shared" si="33"/>
        <v>4.0933899332929045</v>
      </c>
    </row>
    <row r="98" spans="1:10" ht="15" customHeight="1" x14ac:dyDescent="0.2">
      <c r="B98" s="3" t="s">
        <v>33</v>
      </c>
      <c r="D98" s="5">
        <v>41</v>
      </c>
      <c r="E98" s="5">
        <v>3922</v>
      </c>
      <c r="F98" s="23">
        <f t="shared" si="34"/>
        <v>3963</v>
      </c>
      <c r="G98" s="23">
        <f t="shared" si="32"/>
        <v>3918</v>
      </c>
      <c r="H98" s="5">
        <v>3758</v>
      </c>
      <c r="I98" s="5">
        <v>160</v>
      </c>
      <c r="J98" s="6">
        <f t="shared" si="33"/>
        <v>4.0837161817253698</v>
      </c>
    </row>
    <row r="99" spans="1:10" ht="15" customHeight="1" x14ac:dyDescent="0.2">
      <c r="B99" s="76" t="s">
        <v>94</v>
      </c>
      <c r="C99" s="83"/>
      <c r="D99" s="62" t="s">
        <v>12</v>
      </c>
      <c r="E99" s="61">
        <v>5</v>
      </c>
      <c r="F99" s="23">
        <f t="shared" si="34"/>
        <v>5</v>
      </c>
      <c r="G99" s="23">
        <f t="shared" si="32"/>
        <v>5</v>
      </c>
      <c r="H99" s="5">
        <v>5</v>
      </c>
      <c r="I99" s="8" t="s">
        <v>12</v>
      </c>
      <c r="J99" s="9" t="s">
        <v>12</v>
      </c>
    </row>
    <row r="100" spans="1:10" ht="15" customHeight="1" x14ac:dyDescent="0.2">
      <c r="B100" s="3" t="s">
        <v>34</v>
      </c>
      <c r="D100" s="5"/>
      <c r="E100" s="5"/>
      <c r="F100" s="23"/>
      <c r="G100" s="23"/>
      <c r="H100" s="5"/>
      <c r="I100" s="5"/>
      <c r="J100" s="6"/>
    </row>
    <row r="101" spans="1:10" x14ac:dyDescent="0.2">
      <c r="C101" s="3" t="s">
        <v>35</v>
      </c>
      <c r="D101" s="8" t="s">
        <v>12</v>
      </c>
      <c r="E101" s="8" t="s">
        <v>12</v>
      </c>
      <c r="F101" s="8" t="s">
        <v>12</v>
      </c>
      <c r="G101" s="8" t="s">
        <v>12</v>
      </c>
      <c r="H101" s="8" t="s">
        <v>12</v>
      </c>
      <c r="I101" s="18" t="s">
        <v>12</v>
      </c>
      <c r="J101" s="15" t="s">
        <v>9</v>
      </c>
    </row>
    <row r="102" spans="1:10" ht="15" customHeight="1" x14ac:dyDescent="0.2">
      <c r="B102" s="3" t="s">
        <v>36</v>
      </c>
      <c r="D102" s="8"/>
      <c r="E102" s="5"/>
      <c r="F102" s="23"/>
      <c r="G102" s="23"/>
      <c r="H102" s="5"/>
      <c r="I102" s="18"/>
      <c r="J102" s="15"/>
    </row>
    <row r="103" spans="1:10" x14ac:dyDescent="0.2">
      <c r="C103" s="3" t="s">
        <v>37</v>
      </c>
      <c r="D103" s="8" t="s">
        <v>12</v>
      </c>
      <c r="E103" s="5">
        <v>6</v>
      </c>
      <c r="F103" s="23">
        <f>SUM(D103:E103)</f>
        <v>6</v>
      </c>
      <c r="G103" s="23">
        <f>SUM(H103:I103)</f>
        <v>6</v>
      </c>
      <c r="H103" s="5">
        <v>6</v>
      </c>
      <c r="I103" s="18" t="s">
        <v>12</v>
      </c>
      <c r="J103" s="15" t="s">
        <v>9</v>
      </c>
    </row>
    <row r="104" spans="1:10" ht="15" customHeight="1" x14ac:dyDescent="0.2">
      <c r="B104" s="74" t="s">
        <v>85</v>
      </c>
      <c r="C104" s="75"/>
      <c r="D104" s="8"/>
      <c r="E104" s="5"/>
      <c r="F104" s="23"/>
      <c r="G104" s="23"/>
      <c r="H104" s="5"/>
      <c r="I104" s="18"/>
      <c r="J104" s="15"/>
    </row>
    <row r="105" spans="1:10" x14ac:dyDescent="0.2">
      <c r="C105" s="3" t="s">
        <v>86</v>
      </c>
      <c r="D105" s="8" t="s">
        <v>12</v>
      </c>
      <c r="E105" s="5">
        <v>19</v>
      </c>
      <c r="F105" s="23">
        <f>SUM(D105:E105)</f>
        <v>19</v>
      </c>
      <c r="G105" s="23">
        <f>SUM(H105:I105)</f>
        <v>19</v>
      </c>
      <c r="H105" s="5">
        <v>19</v>
      </c>
      <c r="I105" s="18" t="s">
        <v>12</v>
      </c>
      <c r="J105" s="15" t="s">
        <v>12</v>
      </c>
    </row>
    <row r="106" spans="1:10" ht="18" customHeight="1" x14ac:dyDescent="0.2">
      <c r="A106" s="3" t="s">
        <v>15</v>
      </c>
      <c r="B106" s="3"/>
      <c r="C106" s="3"/>
      <c r="D106" s="23">
        <f>SUM(D108:D110)</f>
        <v>43</v>
      </c>
      <c r="E106" s="23">
        <f>SUM(E108+E110)</f>
        <v>3865</v>
      </c>
      <c r="F106" s="23">
        <f>SUM(D106:E106)</f>
        <v>3908</v>
      </c>
      <c r="G106" s="23">
        <f>SUM(H106:I106)</f>
        <v>3736</v>
      </c>
      <c r="H106" s="23">
        <f>SUM(H108,H110)</f>
        <v>3520</v>
      </c>
      <c r="I106" s="23">
        <f>SUM(I108,I110)</f>
        <v>216</v>
      </c>
      <c r="J106" s="6">
        <f>(I106/G106)*100</f>
        <v>5.7815845824411136</v>
      </c>
    </row>
    <row r="107" spans="1:10" ht="15" customHeight="1" x14ac:dyDescent="0.2">
      <c r="A107" s="10"/>
      <c r="B107" s="3" t="s">
        <v>38</v>
      </c>
      <c r="C107" s="3"/>
      <c r="D107" s="23"/>
      <c r="E107" s="23"/>
      <c r="F107" s="23"/>
      <c r="G107" s="23"/>
      <c r="H107" s="23"/>
      <c r="I107" s="23"/>
      <c r="J107" s="6"/>
    </row>
    <row r="108" spans="1:10" x14ac:dyDescent="0.2">
      <c r="B108" s="10"/>
      <c r="C108" s="20" t="s">
        <v>39</v>
      </c>
      <c r="D108" s="5">
        <v>43</v>
      </c>
      <c r="E108" s="5">
        <v>3855</v>
      </c>
      <c r="F108" s="23">
        <f>SUM(D108:E108)</f>
        <v>3898</v>
      </c>
      <c r="G108" s="23">
        <f>SUM(H108:I108)</f>
        <v>3726</v>
      </c>
      <c r="H108" s="5">
        <v>3510</v>
      </c>
      <c r="I108" s="5">
        <v>216</v>
      </c>
      <c r="J108" s="6">
        <f>(I108/G108)*100</f>
        <v>5.7971014492753623</v>
      </c>
    </row>
    <row r="109" spans="1:10" ht="15" customHeight="1" x14ac:dyDescent="0.2">
      <c r="B109" s="3" t="s">
        <v>34</v>
      </c>
      <c r="D109" s="5"/>
      <c r="E109" s="5"/>
      <c r="F109" s="23"/>
      <c r="G109" s="23"/>
      <c r="H109" s="5"/>
      <c r="I109" s="5"/>
      <c r="J109" s="6"/>
    </row>
    <row r="110" spans="1:10" x14ac:dyDescent="0.2">
      <c r="C110" s="20" t="s">
        <v>40</v>
      </c>
      <c r="D110" s="8" t="s">
        <v>12</v>
      </c>
      <c r="E110" s="5">
        <v>10</v>
      </c>
      <c r="F110" s="23">
        <f t="shared" ref="F110:F115" si="35">SUM(D110:E110)</f>
        <v>10</v>
      </c>
      <c r="G110" s="23">
        <f t="shared" ref="G110:G115" si="36">SUM(H110:I110)</f>
        <v>10</v>
      </c>
      <c r="H110" s="5">
        <v>10</v>
      </c>
      <c r="I110" s="25" t="s">
        <v>12</v>
      </c>
      <c r="J110" s="15" t="s">
        <v>9</v>
      </c>
    </row>
    <row r="111" spans="1:10" ht="18" customHeight="1" x14ac:dyDescent="0.2">
      <c r="A111" s="3" t="s">
        <v>16</v>
      </c>
      <c r="D111" s="23">
        <f>SUM(D112:D115)</f>
        <v>322</v>
      </c>
      <c r="E111" s="23">
        <f>SUM(E112:E115)</f>
        <v>19696</v>
      </c>
      <c r="F111" s="23">
        <f t="shared" si="35"/>
        <v>20018</v>
      </c>
      <c r="G111" s="23">
        <f t="shared" si="36"/>
        <v>19624</v>
      </c>
      <c r="H111" s="23">
        <f>SUM(H112:H115)</f>
        <v>18830</v>
      </c>
      <c r="I111" s="23">
        <f>SUM(I112:I115)</f>
        <v>794</v>
      </c>
      <c r="J111" s="6">
        <f t="shared" ref="J111:J117" si="37">(I111/G111)*100</f>
        <v>4.0460660415817369</v>
      </c>
    </row>
    <row r="112" spans="1:10" ht="15" customHeight="1" x14ac:dyDescent="0.2">
      <c r="A112" s="20" t="s">
        <v>8</v>
      </c>
      <c r="B112" s="3" t="s">
        <v>41</v>
      </c>
      <c r="D112" s="5">
        <v>36</v>
      </c>
      <c r="E112" s="5">
        <v>1709</v>
      </c>
      <c r="F112" s="23">
        <f t="shared" si="35"/>
        <v>1745</v>
      </c>
      <c r="G112" s="23">
        <f t="shared" si="36"/>
        <v>1694</v>
      </c>
      <c r="H112" s="5">
        <v>1647</v>
      </c>
      <c r="I112" s="5">
        <v>47</v>
      </c>
      <c r="J112" s="6">
        <f t="shared" si="37"/>
        <v>2.7744982290436835</v>
      </c>
    </row>
    <row r="113" spans="1:10" ht="15" customHeight="1" x14ac:dyDescent="0.2">
      <c r="B113" s="3" t="s">
        <v>42</v>
      </c>
      <c r="D113" s="5">
        <v>12</v>
      </c>
      <c r="E113" s="5">
        <v>1419</v>
      </c>
      <c r="F113" s="23">
        <f t="shared" si="35"/>
        <v>1431</v>
      </c>
      <c r="G113" s="23">
        <f t="shared" si="36"/>
        <v>1410</v>
      </c>
      <c r="H113" s="5">
        <v>1385</v>
      </c>
      <c r="I113" s="8">
        <v>25</v>
      </c>
      <c r="J113" s="6">
        <f t="shared" si="37"/>
        <v>1.773049645390071</v>
      </c>
    </row>
    <row r="114" spans="1:10" ht="15" customHeight="1" x14ac:dyDescent="0.2">
      <c r="B114" s="3" t="s">
        <v>43</v>
      </c>
      <c r="D114" s="5">
        <v>96</v>
      </c>
      <c r="E114" s="5">
        <v>7827</v>
      </c>
      <c r="F114" s="23">
        <f t="shared" si="35"/>
        <v>7923</v>
      </c>
      <c r="G114" s="23">
        <f t="shared" si="36"/>
        <v>7809</v>
      </c>
      <c r="H114" s="5">
        <v>7708</v>
      </c>
      <c r="I114" s="5">
        <v>101</v>
      </c>
      <c r="J114" s="6">
        <f t="shared" si="37"/>
        <v>1.2933794339864257</v>
      </c>
    </row>
    <row r="115" spans="1:10" ht="15" customHeight="1" x14ac:dyDescent="0.2">
      <c r="B115" s="3" t="s">
        <v>44</v>
      </c>
      <c r="D115" s="5">
        <v>178</v>
      </c>
      <c r="E115" s="5">
        <v>8741</v>
      </c>
      <c r="F115" s="23">
        <f t="shared" si="35"/>
        <v>8919</v>
      </c>
      <c r="G115" s="23">
        <f t="shared" si="36"/>
        <v>8711</v>
      </c>
      <c r="H115" s="5">
        <v>8090</v>
      </c>
      <c r="I115" s="5">
        <v>621</v>
      </c>
      <c r="J115" s="6">
        <f t="shared" si="37"/>
        <v>7.1289174606818966</v>
      </c>
    </row>
    <row r="116" spans="1:10" ht="18" customHeight="1" x14ac:dyDescent="0.2">
      <c r="A116" s="3" t="s">
        <v>17</v>
      </c>
      <c r="D116" s="26">
        <f>SUM(D117:D119)</f>
        <v>1</v>
      </c>
      <c r="E116" s="23">
        <f>SUM(E117:E119)</f>
        <v>332</v>
      </c>
      <c r="F116" s="23">
        <f t="shared" ref="F116:F133" si="38">SUM(D116:E116)</f>
        <v>333</v>
      </c>
      <c r="G116" s="23">
        <f t="shared" ref="G116:G130" si="39">SUM(H116:I116)</f>
        <v>328</v>
      </c>
      <c r="H116" s="23">
        <f>SUM(H117:H119)</f>
        <v>326</v>
      </c>
      <c r="I116" s="23">
        <f>SUM(I117:I119)</f>
        <v>2</v>
      </c>
      <c r="J116" s="6">
        <f t="shared" si="37"/>
        <v>0.6097560975609756</v>
      </c>
    </row>
    <row r="117" spans="1:10" ht="15" customHeight="1" x14ac:dyDescent="0.2">
      <c r="B117" s="10" t="s">
        <v>45</v>
      </c>
      <c r="D117" s="18" t="s">
        <v>12</v>
      </c>
      <c r="E117" s="5">
        <v>26</v>
      </c>
      <c r="F117" s="23">
        <f t="shared" si="38"/>
        <v>26</v>
      </c>
      <c r="G117" s="23">
        <f t="shared" si="39"/>
        <v>26</v>
      </c>
      <c r="H117" s="5">
        <v>24</v>
      </c>
      <c r="I117" s="18">
        <v>2</v>
      </c>
      <c r="J117" s="6">
        <f t="shared" si="37"/>
        <v>7.6923076923076925</v>
      </c>
    </row>
    <row r="118" spans="1:10" ht="15" customHeight="1" x14ac:dyDescent="0.2">
      <c r="B118" s="10" t="s">
        <v>46</v>
      </c>
      <c r="D118" s="18" t="s">
        <v>12</v>
      </c>
      <c r="E118" s="5">
        <v>65</v>
      </c>
      <c r="F118" s="23">
        <f t="shared" si="38"/>
        <v>65</v>
      </c>
      <c r="G118" s="23">
        <f t="shared" si="39"/>
        <v>65</v>
      </c>
      <c r="H118" s="5">
        <v>65</v>
      </c>
      <c r="I118" s="18" t="s">
        <v>12</v>
      </c>
      <c r="J118" s="40" t="s">
        <v>12</v>
      </c>
    </row>
    <row r="119" spans="1:10" ht="15" customHeight="1" x14ac:dyDescent="0.2">
      <c r="B119" s="10" t="s">
        <v>47</v>
      </c>
      <c r="D119" s="18">
        <v>1</v>
      </c>
      <c r="E119" s="5">
        <v>241</v>
      </c>
      <c r="F119" s="23">
        <f t="shared" si="38"/>
        <v>242</v>
      </c>
      <c r="G119" s="23">
        <f t="shared" si="39"/>
        <v>237</v>
      </c>
      <c r="H119" s="5">
        <v>237</v>
      </c>
      <c r="I119" s="18" t="s">
        <v>12</v>
      </c>
      <c r="J119" s="16" t="s">
        <v>9</v>
      </c>
    </row>
    <row r="120" spans="1:10" ht="18" customHeight="1" x14ac:dyDescent="0.2">
      <c r="A120" s="10" t="s">
        <v>18</v>
      </c>
      <c r="B120" s="21"/>
      <c r="D120" s="25">
        <f>SUM(D122+D124+D125)</f>
        <v>80</v>
      </c>
      <c r="E120" s="25">
        <f>SUM(E122+E124+E125)</f>
        <v>6342</v>
      </c>
      <c r="F120" s="23">
        <f t="shared" si="38"/>
        <v>6422</v>
      </c>
      <c r="G120" s="23">
        <f t="shared" si="39"/>
        <v>6330</v>
      </c>
      <c r="H120" s="25">
        <f>SUM(H122,H124:H125)</f>
        <v>6117</v>
      </c>
      <c r="I120" s="25">
        <f>SUM(I122,I124:I125)</f>
        <v>213</v>
      </c>
      <c r="J120" s="11">
        <f t="shared" ref="J120:J128" si="40">(I120/G120)*100</f>
        <v>3.3649289099526065</v>
      </c>
    </row>
    <row r="121" spans="1:10" ht="15" customHeight="1" x14ac:dyDescent="0.2">
      <c r="A121" s="10"/>
      <c r="B121" s="10" t="s">
        <v>49</v>
      </c>
      <c r="D121" s="25"/>
      <c r="E121" s="25"/>
      <c r="F121" s="23"/>
      <c r="G121" s="23"/>
      <c r="H121" s="25"/>
      <c r="I121" s="25"/>
      <c r="J121" s="11"/>
    </row>
    <row r="122" spans="1:10" ht="12.75" customHeight="1" x14ac:dyDescent="0.2">
      <c r="B122" s="10"/>
      <c r="C122" s="10" t="s">
        <v>50</v>
      </c>
      <c r="D122" s="5">
        <v>25</v>
      </c>
      <c r="E122" s="5">
        <v>2428</v>
      </c>
      <c r="F122" s="23">
        <f>SUM(D122:E122)</f>
        <v>2453</v>
      </c>
      <c r="G122" s="23">
        <f t="shared" si="39"/>
        <v>2424</v>
      </c>
      <c r="H122" s="5">
        <v>2363</v>
      </c>
      <c r="I122" s="5">
        <v>61</v>
      </c>
      <c r="J122" s="11">
        <f t="shared" si="40"/>
        <v>2.5165016501650164</v>
      </c>
    </row>
    <row r="123" spans="1:10" ht="15" customHeight="1" x14ac:dyDescent="0.2">
      <c r="B123" s="3" t="s">
        <v>51</v>
      </c>
      <c r="C123" s="10"/>
      <c r="D123" s="5"/>
      <c r="E123" s="5"/>
      <c r="F123" s="23"/>
      <c r="G123" s="23"/>
      <c r="H123" s="5"/>
      <c r="I123" s="5"/>
      <c r="J123" s="11"/>
    </row>
    <row r="124" spans="1:10" x14ac:dyDescent="0.2">
      <c r="B124" s="10"/>
      <c r="C124" s="3" t="s">
        <v>52</v>
      </c>
      <c r="D124" s="5">
        <v>53</v>
      </c>
      <c r="E124" s="5">
        <v>3508</v>
      </c>
      <c r="F124" s="23">
        <f t="shared" si="38"/>
        <v>3561</v>
      </c>
      <c r="G124" s="23">
        <f t="shared" si="39"/>
        <v>3499</v>
      </c>
      <c r="H124" s="5">
        <v>3350</v>
      </c>
      <c r="I124" s="5">
        <v>149</v>
      </c>
      <c r="J124" s="6">
        <f t="shared" si="40"/>
        <v>4.2583595312946558</v>
      </c>
    </row>
    <row r="125" spans="1:10" ht="15" customHeight="1" x14ac:dyDescent="0.2">
      <c r="B125" s="10" t="s">
        <v>48</v>
      </c>
      <c r="D125" s="8">
        <v>2</v>
      </c>
      <c r="E125" s="5">
        <v>406</v>
      </c>
      <c r="F125" s="23">
        <f t="shared" si="38"/>
        <v>408</v>
      </c>
      <c r="G125" s="23">
        <f t="shared" si="39"/>
        <v>407</v>
      </c>
      <c r="H125" s="5">
        <v>404</v>
      </c>
      <c r="I125" s="18">
        <v>3</v>
      </c>
      <c r="J125" s="6">
        <f t="shared" si="40"/>
        <v>0.73710073710073709</v>
      </c>
    </row>
    <row r="126" spans="1:10" ht="18" customHeight="1" x14ac:dyDescent="0.2">
      <c r="A126" s="10" t="s">
        <v>19</v>
      </c>
      <c r="D126" s="25">
        <f>SUM(D127:D130)</f>
        <v>23</v>
      </c>
      <c r="E126" s="25">
        <f>SUM(E127:E130)</f>
        <v>3859</v>
      </c>
      <c r="F126" s="23">
        <f t="shared" si="38"/>
        <v>3882</v>
      </c>
      <c r="G126" s="23">
        <f t="shared" si="39"/>
        <v>3837</v>
      </c>
      <c r="H126" s="25">
        <f>SUM(H127:H130)</f>
        <v>3695</v>
      </c>
      <c r="I126" s="25">
        <f>SUM(I127:I130)</f>
        <v>142</v>
      </c>
      <c r="J126" s="6">
        <f t="shared" si="40"/>
        <v>3.7008079228563981</v>
      </c>
    </row>
    <row r="127" spans="1:10" ht="15" customHeight="1" x14ac:dyDescent="0.2">
      <c r="B127" s="20" t="s">
        <v>53</v>
      </c>
      <c r="C127" s="3"/>
      <c r="D127" s="5">
        <v>2</v>
      </c>
      <c r="E127" s="5">
        <v>1381</v>
      </c>
      <c r="F127" s="23">
        <f t="shared" si="38"/>
        <v>1383</v>
      </c>
      <c r="G127" s="23">
        <f t="shared" si="39"/>
        <v>1371</v>
      </c>
      <c r="H127" s="5">
        <v>1296</v>
      </c>
      <c r="I127" s="5">
        <v>75</v>
      </c>
      <c r="J127" s="6">
        <f t="shared" si="40"/>
        <v>5.4704595185995624</v>
      </c>
    </row>
    <row r="128" spans="1:10" ht="15" customHeight="1" x14ac:dyDescent="0.2">
      <c r="B128" s="20" t="s">
        <v>95</v>
      </c>
      <c r="C128" s="3"/>
      <c r="D128" s="5">
        <v>21</v>
      </c>
      <c r="E128" s="5">
        <v>2158</v>
      </c>
      <c r="F128" s="23">
        <f t="shared" si="38"/>
        <v>2179</v>
      </c>
      <c r="G128" s="23">
        <f t="shared" si="39"/>
        <v>2152</v>
      </c>
      <c r="H128" s="5">
        <v>2091</v>
      </c>
      <c r="I128" s="5">
        <v>61</v>
      </c>
      <c r="J128" s="6">
        <f t="shared" si="40"/>
        <v>2.8345724907063197</v>
      </c>
    </row>
    <row r="129" spans="1:10" ht="15" customHeight="1" x14ac:dyDescent="0.2">
      <c r="B129" s="20" t="s">
        <v>54</v>
      </c>
      <c r="C129" s="3"/>
      <c r="D129" s="8" t="s">
        <v>12</v>
      </c>
      <c r="E129" s="5">
        <v>189</v>
      </c>
      <c r="F129" s="23">
        <f t="shared" si="38"/>
        <v>189</v>
      </c>
      <c r="G129" s="23">
        <f t="shared" si="39"/>
        <v>186</v>
      </c>
      <c r="H129" s="5">
        <v>184</v>
      </c>
      <c r="I129" s="18">
        <v>2</v>
      </c>
      <c r="J129" s="6">
        <f>(I129/G129)*100</f>
        <v>1.0752688172043012</v>
      </c>
    </row>
    <row r="130" spans="1:10" ht="15" customHeight="1" x14ac:dyDescent="0.2">
      <c r="B130" s="20" t="s">
        <v>55</v>
      </c>
      <c r="C130" s="10"/>
      <c r="D130" s="8" t="s">
        <v>12</v>
      </c>
      <c r="E130" s="5">
        <v>131</v>
      </c>
      <c r="F130" s="23">
        <f t="shared" si="38"/>
        <v>131</v>
      </c>
      <c r="G130" s="23">
        <f t="shared" si="39"/>
        <v>128</v>
      </c>
      <c r="H130" s="5">
        <v>124</v>
      </c>
      <c r="I130" s="18">
        <v>4</v>
      </c>
      <c r="J130" s="6">
        <f>(I130/G130)*100</f>
        <v>3.125</v>
      </c>
    </row>
    <row r="131" spans="1:10" ht="17.100000000000001" customHeight="1" x14ac:dyDescent="0.2">
      <c r="A131" s="3" t="s">
        <v>20</v>
      </c>
      <c r="B131" s="21"/>
      <c r="D131" s="63">
        <f>SUM(D132+D136+D137+D138+D139+D140+D142+D144+D145+D147+D133)</f>
        <v>1229</v>
      </c>
      <c r="E131" s="63">
        <f>SUM(E132+E136+E137+E138+E139+E140+E142+E144+E145+E147+E133)</f>
        <v>46077</v>
      </c>
      <c r="F131" s="41">
        <f>SUM(D131:E131)</f>
        <v>47306</v>
      </c>
      <c r="G131" s="41">
        <f>SUM(H131:I131)</f>
        <v>46216</v>
      </c>
      <c r="H131" s="41">
        <f>SUM(H132,H136:H137,H138:H140,H142,H144:H145,H147+H133)</f>
        <v>43027</v>
      </c>
      <c r="I131" s="41">
        <f>SUM(I132,I136:I137,I138:I140,I142,I144:I145,I147+I133)</f>
        <v>3189</v>
      </c>
      <c r="J131" s="64">
        <f>(I131/G131)*100</f>
        <v>6.9002077202700365</v>
      </c>
    </row>
    <row r="132" spans="1:10" ht="15" customHeight="1" x14ac:dyDescent="0.2">
      <c r="B132" s="10" t="s">
        <v>56</v>
      </c>
      <c r="C132" s="3"/>
      <c r="D132" s="5">
        <v>19</v>
      </c>
      <c r="E132" s="5">
        <v>2152</v>
      </c>
      <c r="F132" s="23">
        <f t="shared" si="38"/>
        <v>2171</v>
      </c>
      <c r="G132" s="23">
        <f>SUM(H132:I132)</f>
        <v>2142</v>
      </c>
      <c r="H132" s="5">
        <v>2100</v>
      </c>
      <c r="I132" s="5">
        <v>42</v>
      </c>
      <c r="J132" s="11">
        <f>(I132/G132)*100</f>
        <v>1.9607843137254901</v>
      </c>
    </row>
    <row r="133" spans="1:10" ht="15" customHeight="1" x14ac:dyDescent="0.2">
      <c r="B133" s="81" t="s">
        <v>84</v>
      </c>
      <c r="C133" s="82"/>
      <c r="D133" s="12">
        <v>126</v>
      </c>
      <c r="E133" s="12">
        <v>7631</v>
      </c>
      <c r="F133" s="23">
        <f t="shared" si="38"/>
        <v>7757</v>
      </c>
      <c r="G133" s="23">
        <f>SUM(H133:I133)</f>
        <v>7420</v>
      </c>
      <c r="H133" s="12">
        <v>7012</v>
      </c>
      <c r="I133" s="5">
        <v>408</v>
      </c>
      <c r="J133" s="11">
        <f>(I133/G133)*100</f>
        <v>5.4986522911051212</v>
      </c>
    </row>
    <row r="134" spans="1:10" ht="15" customHeight="1" x14ac:dyDescent="0.2">
      <c r="B134" s="10" t="s">
        <v>57</v>
      </c>
      <c r="C134" s="3"/>
      <c r="D134" s="12"/>
      <c r="E134" s="12"/>
      <c r="F134" s="23"/>
      <c r="G134" s="23"/>
      <c r="H134" s="12"/>
      <c r="I134" s="5"/>
      <c r="J134" s="11"/>
    </row>
    <row r="135" spans="1:10" x14ac:dyDescent="0.2">
      <c r="B135" s="21"/>
      <c r="C135" s="20" t="s">
        <v>58</v>
      </c>
      <c r="D135" s="12"/>
      <c r="E135" s="12"/>
      <c r="F135" s="23"/>
      <c r="G135" s="23"/>
      <c r="H135" s="12"/>
      <c r="I135" s="5"/>
      <c r="J135" s="11"/>
    </row>
    <row r="136" spans="1:10" x14ac:dyDescent="0.2">
      <c r="C136" s="20" t="s">
        <v>60</v>
      </c>
      <c r="D136" s="4">
        <v>270</v>
      </c>
      <c r="E136" s="4">
        <v>8729</v>
      </c>
      <c r="F136" s="23">
        <f>SUM(D136:E136)</f>
        <v>8999</v>
      </c>
      <c r="G136" s="23">
        <f>SUM(H136:I136)</f>
        <v>8927</v>
      </c>
      <c r="H136" s="4">
        <v>7902</v>
      </c>
      <c r="I136" s="17">
        <v>1025</v>
      </c>
      <c r="J136" s="11">
        <f>(I136/G136)*100</f>
        <v>11.482020835667077</v>
      </c>
    </row>
    <row r="137" spans="1:10" ht="15" customHeight="1" x14ac:dyDescent="0.2">
      <c r="B137" s="3" t="s">
        <v>61</v>
      </c>
      <c r="D137" s="5">
        <v>178</v>
      </c>
      <c r="E137" s="5">
        <v>6779</v>
      </c>
      <c r="F137" s="23">
        <f>SUM(D137:E137)</f>
        <v>6957</v>
      </c>
      <c r="G137" s="23">
        <f>SUM(H137:I137)</f>
        <v>6754</v>
      </c>
      <c r="H137" s="5">
        <v>6544</v>
      </c>
      <c r="I137" s="5">
        <v>210</v>
      </c>
      <c r="J137" s="6">
        <f>(I137/G137)*100</f>
        <v>3.1092685815812855</v>
      </c>
    </row>
    <row r="138" spans="1:10" ht="15" customHeight="1" x14ac:dyDescent="0.2">
      <c r="B138" s="3" t="s">
        <v>87</v>
      </c>
      <c r="D138" s="5">
        <v>208</v>
      </c>
      <c r="E138" s="5">
        <v>477</v>
      </c>
      <c r="F138" s="23">
        <f>SUM(D138:E138)</f>
        <v>685</v>
      </c>
      <c r="G138" s="23">
        <f>SUM(H138:I138)</f>
        <v>472</v>
      </c>
      <c r="H138" s="5">
        <v>472</v>
      </c>
      <c r="I138" s="73">
        <v>0</v>
      </c>
      <c r="J138" s="9" t="s">
        <v>12</v>
      </c>
    </row>
    <row r="139" spans="1:10" ht="15" customHeight="1" x14ac:dyDescent="0.2">
      <c r="B139" s="3" t="s">
        <v>62</v>
      </c>
      <c r="D139" s="5">
        <v>271</v>
      </c>
      <c r="E139" s="5">
        <v>6651</v>
      </c>
      <c r="F139" s="23">
        <f>SUM(D139:E139)</f>
        <v>6922</v>
      </c>
      <c r="G139" s="23">
        <f>SUM(H139:I139)</f>
        <v>6627</v>
      </c>
      <c r="H139" s="5">
        <v>6030</v>
      </c>
      <c r="I139" s="8">
        <v>597</v>
      </c>
      <c r="J139" s="6">
        <f>(I139/G139)*100</f>
        <v>9.0086011770031682</v>
      </c>
    </row>
    <row r="140" spans="1:10" ht="15" customHeight="1" x14ac:dyDescent="0.2">
      <c r="B140" s="3" t="s">
        <v>63</v>
      </c>
      <c r="D140" s="29">
        <v>37</v>
      </c>
      <c r="E140" s="29">
        <v>3036</v>
      </c>
      <c r="F140" s="23">
        <f>SUM(D140:E140)</f>
        <v>3073</v>
      </c>
      <c r="G140" s="23">
        <f>SUM(H140:I140)</f>
        <v>3022</v>
      </c>
      <c r="H140" s="29">
        <v>2611</v>
      </c>
      <c r="I140" s="29">
        <v>411</v>
      </c>
      <c r="J140" s="6">
        <f>(I140/G140)*100</f>
        <v>13.600264725347452</v>
      </c>
    </row>
    <row r="141" spans="1:10" ht="15" customHeight="1" x14ac:dyDescent="0.2">
      <c r="B141" s="20" t="s">
        <v>64</v>
      </c>
      <c r="D141" s="29"/>
      <c r="E141" s="29"/>
      <c r="F141" s="23"/>
      <c r="G141" s="23"/>
      <c r="H141" s="29"/>
      <c r="I141" s="29"/>
      <c r="J141" s="6"/>
    </row>
    <row r="142" spans="1:10" ht="12" customHeight="1" x14ac:dyDescent="0.2">
      <c r="C142" s="20" t="s">
        <v>65</v>
      </c>
      <c r="D142" s="29">
        <v>7</v>
      </c>
      <c r="E142" s="29">
        <v>718</v>
      </c>
      <c r="F142" s="23">
        <f>SUM(D142:E142)</f>
        <v>725</v>
      </c>
      <c r="G142" s="23">
        <f>SUM(H142:I142)</f>
        <v>721</v>
      </c>
      <c r="H142" s="29">
        <v>689</v>
      </c>
      <c r="I142" s="29">
        <v>32</v>
      </c>
      <c r="J142" s="6">
        <f>(I142/G142)*100</f>
        <v>4.438280166435506</v>
      </c>
    </row>
    <row r="143" spans="1:10" ht="15" customHeight="1" x14ac:dyDescent="0.2">
      <c r="B143" s="20" t="s">
        <v>66</v>
      </c>
      <c r="D143" s="29"/>
      <c r="E143" s="29"/>
      <c r="F143" s="23"/>
      <c r="G143" s="23"/>
      <c r="H143" s="29"/>
      <c r="I143" s="29"/>
      <c r="J143" s="6"/>
    </row>
    <row r="144" spans="1:10" x14ac:dyDescent="0.2">
      <c r="C144" s="20" t="s">
        <v>93</v>
      </c>
      <c r="D144" s="29">
        <v>15</v>
      </c>
      <c r="E144" s="29">
        <v>2178</v>
      </c>
      <c r="F144" s="23">
        <f>SUM(D144:E144)</f>
        <v>2193</v>
      </c>
      <c r="G144" s="23">
        <f>SUM(H144:I144)</f>
        <v>2159</v>
      </c>
      <c r="H144" s="29">
        <v>2133</v>
      </c>
      <c r="I144" s="29">
        <v>26</v>
      </c>
      <c r="J144" s="6">
        <f>(I144/G144)*100</f>
        <v>1.2042612320518757</v>
      </c>
    </row>
    <row r="145" spans="1:10" ht="15" customHeight="1" x14ac:dyDescent="0.2">
      <c r="B145" s="21" t="s">
        <v>67</v>
      </c>
      <c r="C145" s="38"/>
      <c r="D145" s="8">
        <v>28</v>
      </c>
      <c r="E145" s="29">
        <v>2946</v>
      </c>
      <c r="F145" s="23">
        <f>SUM(D145:E145)</f>
        <v>2974</v>
      </c>
      <c r="G145" s="23">
        <f>SUM(H145:I145)</f>
        <v>2948</v>
      </c>
      <c r="H145" s="29">
        <v>2837</v>
      </c>
      <c r="I145" s="29">
        <v>111</v>
      </c>
      <c r="J145" s="6">
        <f>(I145/G145)*100</f>
        <v>3.7652645861601086</v>
      </c>
    </row>
    <row r="146" spans="1:10" ht="15" customHeight="1" x14ac:dyDescent="0.2">
      <c r="B146" s="20" t="s">
        <v>69</v>
      </c>
      <c r="C146" s="38"/>
      <c r="D146" s="8"/>
      <c r="E146" s="29"/>
      <c r="F146" s="23"/>
      <c r="G146" s="23"/>
      <c r="H146" s="29"/>
      <c r="I146" s="29"/>
      <c r="J146" s="6"/>
    </row>
    <row r="147" spans="1:10" s="21" customFormat="1" x14ac:dyDescent="0.2">
      <c r="C147" s="20" t="s">
        <v>68</v>
      </c>
      <c r="D147" s="29">
        <v>70</v>
      </c>
      <c r="E147" s="29">
        <v>4780</v>
      </c>
      <c r="F147" s="23">
        <f>SUM(D147:E147)</f>
        <v>4850</v>
      </c>
      <c r="G147" s="23">
        <f>SUM(H147:I147)</f>
        <v>5024</v>
      </c>
      <c r="H147" s="29">
        <v>4697</v>
      </c>
      <c r="I147" s="29">
        <v>327</v>
      </c>
      <c r="J147" s="6">
        <f>(I147/G147)*100</f>
        <v>6.5087579617834397</v>
      </c>
    </row>
    <row r="148" spans="1:10" ht="17.100000000000001" customHeight="1" x14ac:dyDescent="0.2">
      <c r="A148" s="19" t="s">
        <v>21</v>
      </c>
      <c r="D148" s="23">
        <f>SUM(D150:D151)</f>
        <v>109</v>
      </c>
      <c r="E148" s="23">
        <f>SUM(E150:E151)</f>
        <v>5910</v>
      </c>
      <c r="F148" s="23">
        <f t="shared" ref="F148:F157" si="41">SUM(D148:E148)</f>
        <v>6019</v>
      </c>
      <c r="G148" s="23">
        <f t="shared" ref="G148:G157" si="42">SUM(H148:I148)</f>
        <v>5785</v>
      </c>
      <c r="H148" s="22">
        <f>SUM(H150:H151)</f>
        <v>5554</v>
      </c>
      <c r="I148" s="22">
        <f>SUM(I150:I151)</f>
        <v>231</v>
      </c>
      <c r="J148" s="2">
        <f>(I148/G148)*100</f>
        <v>3.9930855661192739</v>
      </c>
    </row>
    <row r="149" spans="1:10" ht="15" customHeight="1" x14ac:dyDescent="0.2">
      <c r="A149" s="21"/>
      <c r="B149" s="20" t="s">
        <v>72</v>
      </c>
      <c r="D149" s="23"/>
      <c r="E149" s="23"/>
      <c r="F149" s="23"/>
      <c r="G149" s="23"/>
      <c r="H149" s="22"/>
      <c r="I149" s="22"/>
      <c r="J149" s="24"/>
    </row>
    <row r="150" spans="1:10" ht="12.2" customHeight="1" x14ac:dyDescent="0.2">
      <c r="C150" s="20" t="s">
        <v>71</v>
      </c>
      <c r="D150" s="5">
        <v>96</v>
      </c>
      <c r="E150" s="5">
        <v>5833</v>
      </c>
      <c r="F150" s="23">
        <f t="shared" si="41"/>
        <v>5929</v>
      </c>
      <c r="G150" s="23">
        <f t="shared" si="42"/>
        <v>5704</v>
      </c>
      <c r="H150" s="5">
        <v>5481</v>
      </c>
      <c r="I150" s="5">
        <v>223</v>
      </c>
      <c r="J150" s="11">
        <f>(I150/G150)*100</f>
        <v>3.9095371669004209</v>
      </c>
    </row>
    <row r="151" spans="1:10" ht="15" customHeight="1" x14ac:dyDescent="0.2">
      <c r="B151" s="20" t="s">
        <v>70</v>
      </c>
      <c r="C151" s="19"/>
      <c r="D151" s="5">
        <v>13</v>
      </c>
      <c r="E151" s="5">
        <v>77</v>
      </c>
      <c r="F151" s="23">
        <f t="shared" si="41"/>
        <v>90</v>
      </c>
      <c r="G151" s="23">
        <f t="shared" si="42"/>
        <v>81</v>
      </c>
      <c r="H151" s="5">
        <v>73</v>
      </c>
      <c r="I151" s="8">
        <v>8</v>
      </c>
      <c r="J151" s="11">
        <f>(I151/G151)*100</f>
        <v>9.8765432098765427</v>
      </c>
    </row>
    <row r="152" spans="1:10" ht="17.100000000000001" customHeight="1" x14ac:dyDescent="0.2">
      <c r="A152" s="3" t="s">
        <v>22</v>
      </c>
      <c r="D152" s="23">
        <f>SUM(D153:D157)</f>
        <v>102</v>
      </c>
      <c r="E152" s="23">
        <f>SUM(E153:E157)</f>
        <v>14530</v>
      </c>
      <c r="F152" s="23">
        <f>SUM(D152:E152)</f>
        <v>14632</v>
      </c>
      <c r="G152" s="23">
        <f t="shared" si="42"/>
        <v>14433</v>
      </c>
      <c r="H152" s="28">
        <f>SUM(H154:H157)</f>
        <v>14084</v>
      </c>
      <c r="I152" s="25">
        <f>SUM(I154:I157)</f>
        <v>349</v>
      </c>
      <c r="J152" s="11">
        <f>(I152/G152)*100</f>
        <v>2.4180697013787849</v>
      </c>
    </row>
    <row r="153" spans="1:10" ht="15" customHeight="1" x14ac:dyDescent="0.2">
      <c r="A153" s="10"/>
      <c r="B153" s="42" t="s">
        <v>78</v>
      </c>
      <c r="D153" s="28"/>
      <c r="E153" s="28"/>
      <c r="F153" s="23"/>
      <c r="G153" s="23"/>
      <c r="H153" s="28"/>
      <c r="I153" s="25"/>
      <c r="J153" s="11"/>
    </row>
    <row r="154" spans="1:10" ht="12.75" customHeight="1" x14ac:dyDescent="0.2">
      <c r="B154" s="43"/>
      <c r="C154" s="42" t="s">
        <v>79</v>
      </c>
      <c r="D154" s="5">
        <v>85</v>
      </c>
      <c r="E154" s="5">
        <v>10566</v>
      </c>
      <c r="F154" s="23">
        <f t="shared" si="41"/>
        <v>10651</v>
      </c>
      <c r="G154" s="23">
        <f t="shared" si="42"/>
        <v>10477</v>
      </c>
      <c r="H154" s="5">
        <v>10197</v>
      </c>
      <c r="I154" s="5">
        <v>280</v>
      </c>
      <c r="J154" s="11">
        <f>(I154/G154)*100</f>
        <v>2.6725207597594731</v>
      </c>
    </row>
    <row r="155" spans="1:10" ht="15" customHeight="1" x14ac:dyDescent="0.2">
      <c r="A155" s="21"/>
      <c r="B155" s="43" t="s">
        <v>75</v>
      </c>
      <c r="C155" s="42"/>
      <c r="D155" s="5">
        <v>15</v>
      </c>
      <c r="E155" s="5">
        <v>2650</v>
      </c>
      <c r="F155" s="23">
        <f t="shared" si="41"/>
        <v>2665</v>
      </c>
      <c r="G155" s="23">
        <f t="shared" si="42"/>
        <v>2648</v>
      </c>
      <c r="H155" s="5">
        <v>2591</v>
      </c>
      <c r="I155" s="5">
        <v>57</v>
      </c>
      <c r="J155" s="11">
        <f>(I155/G155)*100</f>
        <v>2.1525679758308156</v>
      </c>
    </row>
    <row r="156" spans="1:10" ht="15" customHeight="1" x14ac:dyDescent="0.2">
      <c r="A156" s="21"/>
      <c r="B156" s="43" t="s">
        <v>76</v>
      </c>
      <c r="C156" s="42"/>
      <c r="D156" s="8" t="s">
        <v>12</v>
      </c>
      <c r="E156" s="5">
        <v>466</v>
      </c>
      <c r="F156" s="23">
        <f t="shared" si="41"/>
        <v>466</v>
      </c>
      <c r="G156" s="23">
        <f t="shared" si="42"/>
        <v>464</v>
      </c>
      <c r="H156" s="5">
        <v>464</v>
      </c>
      <c r="I156" s="18" t="s">
        <v>12</v>
      </c>
      <c r="J156" s="16" t="s">
        <v>12</v>
      </c>
    </row>
    <row r="157" spans="1:10" ht="15" customHeight="1" x14ac:dyDescent="0.2">
      <c r="A157" s="21"/>
      <c r="B157" s="43" t="s">
        <v>77</v>
      </c>
      <c r="C157" s="42"/>
      <c r="D157" s="29">
        <v>2</v>
      </c>
      <c r="E157" s="5">
        <v>848</v>
      </c>
      <c r="F157" s="23">
        <f t="shared" si="41"/>
        <v>850</v>
      </c>
      <c r="G157" s="23">
        <f t="shared" si="42"/>
        <v>844</v>
      </c>
      <c r="H157" s="5">
        <v>832</v>
      </c>
      <c r="I157" s="5">
        <v>12</v>
      </c>
      <c r="J157" s="6">
        <f>(I157/G157)*100</f>
        <v>1.4218009478672986</v>
      </c>
    </row>
    <row r="158" spans="1:10" ht="17.100000000000001" customHeight="1" x14ac:dyDescent="0.2">
      <c r="A158" s="3" t="s">
        <v>23</v>
      </c>
      <c r="D158" s="15" t="s">
        <v>12</v>
      </c>
      <c r="E158" s="23">
        <v>51</v>
      </c>
      <c r="F158" s="23">
        <f t="shared" ref="F158:F170" si="43">SUM(D158:E158)</f>
        <v>51</v>
      </c>
      <c r="G158" s="23">
        <f t="shared" ref="G158:G170" si="44">SUM(H158:I158)</f>
        <v>50</v>
      </c>
      <c r="H158" s="30">
        <v>50</v>
      </c>
      <c r="I158" s="15" t="s">
        <v>12</v>
      </c>
      <c r="J158" s="9" t="s">
        <v>12</v>
      </c>
    </row>
    <row r="159" spans="1:10" ht="15" customHeight="1" x14ac:dyDescent="0.2">
      <c r="A159" s="21"/>
      <c r="B159" s="10" t="s">
        <v>73</v>
      </c>
      <c r="C159" s="3"/>
      <c r="D159" s="15" t="s">
        <v>12</v>
      </c>
      <c r="E159" s="5">
        <v>40</v>
      </c>
      <c r="F159" s="23">
        <f t="shared" si="43"/>
        <v>40</v>
      </c>
      <c r="G159" s="23">
        <f t="shared" si="44"/>
        <v>39</v>
      </c>
      <c r="H159" s="5">
        <v>39</v>
      </c>
      <c r="I159" s="8" t="s">
        <v>12</v>
      </c>
      <c r="J159" s="9" t="s">
        <v>12</v>
      </c>
    </row>
    <row r="160" spans="1:10" ht="15" customHeight="1" x14ac:dyDescent="0.2">
      <c r="A160" s="21"/>
      <c r="B160" s="10" t="s">
        <v>74</v>
      </c>
      <c r="C160" s="3"/>
      <c r="D160" s="15" t="s">
        <v>12</v>
      </c>
      <c r="E160" s="5">
        <v>11</v>
      </c>
      <c r="F160" s="23">
        <f t="shared" si="43"/>
        <v>11</v>
      </c>
      <c r="G160" s="23">
        <f t="shared" si="44"/>
        <v>11</v>
      </c>
      <c r="H160" s="5">
        <v>11</v>
      </c>
      <c r="I160" s="8" t="s">
        <v>12</v>
      </c>
      <c r="J160" s="15" t="s">
        <v>12</v>
      </c>
    </row>
    <row r="161" spans="1:10" s="51" customFormat="1" ht="16.5" customHeight="1" x14ac:dyDescent="0.2">
      <c r="A161" s="78" t="s">
        <v>27</v>
      </c>
      <c r="B161" s="78"/>
      <c r="C161" s="79"/>
      <c r="D161" s="48">
        <f>SUM(D162,D167,D177,D182,D187,D191,D197,D202,D223,D229,D219)</f>
        <v>2026</v>
      </c>
      <c r="E161" s="48">
        <f>SUM(E162,E167,E177,E182,E187,E191,E197,E202,E223,E229,E219)</f>
        <v>171899</v>
      </c>
      <c r="F161" s="49">
        <f t="shared" si="43"/>
        <v>173925</v>
      </c>
      <c r="G161" s="49">
        <f t="shared" si="44"/>
        <v>169240</v>
      </c>
      <c r="H161" s="48">
        <f>SUM(H162,H167,H177,H182,H187,H191,H197,H202,H223,H229,H219)</f>
        <v>164728</v>
      </c>
      <c r="I161" s="48">
        <f>SUM(I162,I167,I177,I182,I187,I191,I197,I202,I223,I229,I219)</f>
        <v>4512</v>
      </c>
      <c r="J161" s="50">
        <f t="shared" ref="J161:J169" si="45">(I161/G161)*100</f>
        <v>2.6660363980146538</v>
      </c>
    </row>
    <row r="162" spans="1:10" ht="17.100000000000001" customHeight="1" x14ac:dyDescent="0.2">
      <c r="A162" s="20" t="s">
        <v>13</v>
      </c>
      <c r="C162" s="19"/>
      <c r="D162" s="23">
        <f>SUM(D163:D166)</f>
        <v>59</v>
      </c>
      <c r="E162" s="23">
        <f>SUM(E163:E166)</f>
        <v>11100</v>
      </c>
      <c r="F162" s="23">
        <f t="shared" si="43"/>
        <v>11159</v>
      </c>
      <c r="G162" s="23">
        <f t="shared" si="44"/>
        <v>11071</v>
      </c>
      <c r="H162" s="23">
        <f>SUM(H163:H166)</f>
        <v>10957</v>
      </c>
      <c r="I162" s="23">
        <f>SUM(I163:I166)</f>
        <v>114</v>
      </c>
      <c r="J162" s="6">
        <f t="shared" si="45"/>
        <v>1.0297172793785565</v>
      </c>
    </row>
    <row r="163" spans="1:10" ht="15" customHeight="1" x14ac:dyDescent="0.2">
      <c r="B163" s="20" t="s">
        <v>28</v>
      </c>
      <c r="C163" s="3"/>
      <c r="D163" s="7">
        <v>4</v>
      </c>
      <c r="E163" s="4">
        <v>1125</v>
      </c>
      <c r="F163" s="23">
        <f t="shared" si="43"/>
        <v>1129</v>
      </c>
      <c r="G163" s="23">
        <f t="shared" si="44"/>
        <v>1123</v>
      </c>
      <c r="H163" s="5">
        <v>1116</v>
      </c>
      <c r="I163" s="5">
        <v>7</v>
      </c>
      <c r="J163" s="6">
        <f t="shared" si="45"/>
        <v>0.62333036509349959</v>
      </c>
    </row>
    <row r="164" spans="1:10" ht="15" customHeight="1" x14ac:dyDescent="0.2">
      <c r="B164" s="20" t="s">
        <v>29</v>
      </c>
      <c r="C164" s="3"/>
      <c r="D164" s="7">
        <v>1</v>
      </c>
      <c r="E164" s="4">
        <v>571</v>
      </c>
      <c r="F164" s="23">
        <f t="shared" si="43"/>
        <v>572</v>
      </c>
      <c r="G164" s="23">
        <f t="shared" si="44"/>
        <v>560</v>
      </c>
      <c r="H164" s="5">
        <v>560</v>
      </c>
      <c r="I164" s="8" t="s">
        <v>12</v>
      </c>
      <c r="J164" s="9" t="s">
        <v>12</v>
      </c>
    </row>
    <row r="165" spans="1:10" ht="15" customHeight="1" x14ac:dyDescent="0.2">
      <c r="B165" s="20" t="s">
        <v>30</v>
      </c>
      <c r="C165" s="3"/>
      <c r="D165" s="5">
        <v>48</v>
      </c>
      <c r="E165" s="5">
        <v>7876</v>
      </c>
      <c r="F165" s="23">
        <f t="shared" si="43"/>
        <v>7924</v>
      </c>
      <c r="G165" s="23">
        <f t="shared" si="44"/>
        <v>7858</v>
      </c>
      <c r="H165" s="5">
        <v>7754</v>
      </c>
      <c r="I165" s="5">
        <v>104</v>
      </c>
      <c r="J165" s="6">
        <f t="shared" si="45"/>
        <v>1.3234919826927971</v>
      </c>
    </row>
    <row r="166" spans="1:10" ht="15" customHeight="1" x14ac:dyDescent="0.2">
      <c r="B166" s="20" t="s">
        <v>31</v>
      </c>
      <c r="C166" s="3"/>
      <c r="D166" s="5">
        <v>6</v>
      </c>
      <c r="E166" s="5">
        <v>1528</v>
      </c>
      <c r="F166" s="23">
        <f t="shared" si="43"/>
        <v>1534</v>
      </c>
      <c r="G166" s="23">
        <f t="shared" si="44"/>
        <v>1530</v>
      </c>
      <c r="H166" s="5">
        <v>1527</v>
      </c>
      <c r="I166" s="8">
        <v>3</v>
      </c>
      <c r="J166" s="6">
        <f t="shared" si="45"/>
        <v>0.19607843137254902</v>
      </c>
    </row>
    <row r="167" spans="1:10" ht="17.100000000000001" customHeight="1" x14ac:dyDescent="0.2">
      <c r="A167" s="20" t="s">
        <v>14</v>
      </c>
      <c r="D167" s="23">
        <f>SUM(D168:D176)</f>
        <v>92</v>
      </c>
      <c r="E167" s="23">
        <f>SUM(E168:E176)</f>
        <v>12422</v>
      </c>
      <c r="F167" s="23">
        <f t="shared" si="43"/>
        <v>12514</v>
      </c>
      <c r="G167" s="23">
        <f t="shared" si="44"/>
        <v>12428</v>
      </c>
      <c r="H167" s="23">
        <f>SUM(H168:H176)</f>
        <v>12193</v>
      </c>
      <c r="I167" s="23">
        <f>SUM(I168:I176)</f>
        <v>235</v>
      </c>
      <c r="J167" s="6">
        <f t="shared" si="45"/>
        <v>1.8908915352429996</v>
      </c>
    </row>
    <row r="168" spans="1:10" ht="15" customHeight="1" x14ac:dyDescent="0.2">
      <c r="B168" s="20" t="s">
        <v>32</v>
      </c>
      <c r="D168" s="5">
        <v>43</v>
      </c>
      <c r="E168" s="5">
        <v>6746</v>
      </c>
      <c r="F168" s="23">
        <f t="shared" si="43"/>
        <v>6789</v>
      </c>
      <c r="G168" s="23">
        <f t="shared" si="44"/>
        <v>6755</v>
      </c>
      <c r="H168" s="5">
        <v>6637</v>
      </c>
      <c r="I168" s="5">
        <v>118</v>
      </c>
      <c r="J168" s="6">
        <f t="shared" si="45"/>
        <v>1.7468541820873424</v>
      </c>
    </row>
    <row r="169" spans="1:10" ht="15" customHeight="1" x14ac:dyDescent="0.2">
      <c r="B169" s="20" t="s">
        <v>33</v>
      </c>
      <c r="D169" s="5">
        <v>49</v>
      </c>
      <c r="E169" s="5">
        <v>5578</v>
      </c>
      <c r="F169" s="23">
        <f t="shared" si="43"/>
        <v>5627</v>
      </c>
      <c r="G169" s="23">
        <f t="shared" si="44"/>
        <v>5575</v>
      </c>
      <c r="H169" s="5">
        <v>5458</v>
      </c>
      <c r="I169" s="5">
        <v>117</v>
      </c>
      <c r="J169" s="6">
        <f t="shared" si="45"/>
        <v>2.0986547085201797</v>
      </c>
    </row>
    <row r="170" spans="1:10" ht="15" customHeight="1" x14ac:dyDescent="0.2">
      <c r="B170" s="76" t="s">
        <v>94</v>
      </c>
      <c r="C170" s="83"/>
      <c r="D170" s="8" t="s">
        <v>12</v>
      </c>
      <c r="E170" s="5">
        <v>17</v>
      </c>
      <c r="F170" s="23">
        <f t="shared" si="43"/>
        <v>17</v>
      </c>
      <c r="G170" s="23">
        <f t="shared" si="44"/>
        <v>17</v>
      </c>
      <c r="H170" s="5">
        <v>17</v>
      </c>
      <c r="I170" s="8" t="s">
        <v>12</v>
      </c>
      <c r="J170" s="9" t="s">
        <v>12</v>
      </c>
    </row>
    <row r="171" spans="1:10" ht="15" customHeight="1" x14ac:dyDescent="0.2">
      <c r="B171" s="20" t="s">
        <v>34</v>
      </c>
      <c r="D171" s="5"/>
      <c r="E171" s="5"/>
      <c r="F171" s="23"/>
      <c r="G171" s="23"/>
      <c r="H171" s="5"/>
      <c r="I171" s="5"/>
      <c r="J171" s="11"/>
    </row>
    <row r="172" spans="1:10" ht="12.75" customHeight="1" x14ac:dyDescent="0.2">
      <c r="C172" s="20" t="s">
        <v>35</v>
      </c>
      <c r="D172" s="8" t="s">
        <v>12</v>
      </c>
      <c r="E172" s="5">
        <v>18</v>
      </c>
      <c r="F172" s="23">
        <f>SUM(D172:E172)</f>
        <v>18</v>
      </c>
      <c r="G172" s="23">
        <f>SUM(H172:I172)</f>
        <v>18</v>
      </c>
      <c r="H172" s="5">
        <v>18</v>
      </c>
      <c r="I172" s="8" t="s">
        <v>12</v>
      </c>
      <c r="J172" s="16" t="s">
        <v>9</v>
      </c>
    </row>
    <row r="173" spans="1:10" ht="15" customHeight="1" x14ac:dyDescent="0.2">
      <c r="B173" s="20" t="s">
        <v>36</v>
      </c>
      <c r="D173" s="8"/>
      <c r="E173" s="5"/>
      <c r="F173" s="23"/>
      <c r="G173" s="23"/>
      <c r="H173" s="5"/>
      <c r="I173" s="8"/>
      <c r="J173" s="16"/>
    </row>
    <row r="174" spans="1:10" ht="12.75" customHeight="1" x14ac:dyDescent="0.2">
      <c r="C174" s="20" t="s">
        <v>37</v>
      </c>
      <c r="D174" s="8" t="s">
        <v>12</v>
      </c>
      <c r="E174" s="5">
        <v>12</v>
      </c>
      <c r="F174" s="23">
        <f>SUM(D174:E174)</f>
        <v>12</v>
      </c>
      <c r="G174" s="23">
        <f>SUM(H174:I174)</f>
        <v>12</v>
      </c>
      <c r="H174" s="5">
        <v>12</v>
      </c>
      <c r="I174" s="8" t="s">
        <v>12</v>
      </c>
      <c r="J174" s="16" t="s">
        <v>9</v>
      </c>
    </row>
    <row r="175" spans="1:10" ht="15" customHeight="1" x14ac:dyDescent="0.2">
      <c r="B175" s="74" t="s">
        <v>85</v>
      </c>
      <c r="C175" s="75"/>
      <c r="D175" s="8"/>
      <c r="E175" s="5"/>
      <c r="F175" s="23"/>
      <c r="G175" s="23"/>
      <c r="H175" s="5"/>
      <c r="I175" s="8"/>
      <c r="J175" s="16"/>
    </row>
    <row r="176" spans="1:10" ht="12.75" customHeight="1" x14ac:dyDescent="0.2">
      <c r="C176" s="20" t="s">
        <v>86</v>
      </c>
      <c r="D176" s="8" t="s">
        <v>12</v>
      </c>
      <c r="E176" s="5">
        <v>51</v>
      </c>
      <c r="F176" s="23">
        <f>SUM(D176:E176)</f>
        <v>51</v>
      </c>
      <c r="G176" s="23">
        <f>SUM(H176:I176)</f>
        <v>51</v>
      </c>
      <c r="H176" s="5">
        <v>51</v>
      </c>
      <c r="I176" s="8" t="s">
        <v>12</v>
      </c>
      <c r="J176" s="16" t="s">
        <v>12</v>
      </c>
    </row>
    <row r="177" spans="1:10" ht="17.100000000000001" customHeight="1" x14ac:dyDescent="0.2">
      <c r="A177" s="20" t="s">
        <v>15</v>
      </c>
      <c r="D177" s="25">
        <f>SUM(D178:D181)</f>
        <v>55</v>
      </c>
      <c r="E177" s="25">
        <f>SUM(E179+E181)</f>
        <v>8229</v>
      </c>
      <c r="F177" s="23">
        <f>SUM(D177:E177)</f>
        <v>8284</v>
      </c>
      <c r="G177" s="23">
        <f>SUM(H177:I177)</f>
        <v>7422</v>
      </c>
      <c r="H177" s="25">
        <f>SUM(H179:H181)</f>
        <v>7234</v>
      </c>
      <c r="I177" s="25">
        <f>SUM(I179:I181)</f>
        <v>188</v>
      </c>
      <c r="J177" s="6">
        <f>(I177/G177)*100</f>
        <v>2.5330099703583939</v>
      </c>
    </row>
    <row r="178" spans="1:10" ht="15" customHeight="1" x14ac:dyDescent="0.2">
      <c r="B178" s="20" t="s">
        <v>38</v>
      </c>
      <c r="D178" s="25"/>
      <c r="E178" s="25"/>
      <c r="F178" s="23"/>
      <c r="G178" s="23"/>
      <c r="H178" s="25"/>
      <c r="I178" s="25"/>
      <c r="J178" s="6"/>
    </row>
    <row r="179" spans="1:10" ht="12.75" customHeight="1" x14ac:dyDescent="0.2">
      <c r="C179" s="20" t="s">
        <v>39</v>
      </c>
      <c r="D179" s="5">
        <v>55</v>
      </c>
      <c r="E179" s="5">
        <v>8207</v>
      </c>
      <c r="F179" s="23">
        <f>SUM(D179:E179)</f>
        <v>8262</v>
      </c>
      <c r="G179" s="23">
        <f>SUM(H179:I179)</f>
        <v>7400</v>
      </c>
      <c r="H179" s="5">
        <v>7212</v>
      </c>
      <c r="I179" s="5">
        <v>188</v>
      </c>
      <c r="J179" s="6">
        <f>(I179/G179)*100</f>
        <v>2.5405405405405408</v>
      </c>
    </row>
    <row r="180" spans="1:10" ht="15" customHeight="1" x14ac:dyDescent="0.2">
      <c r="B180" s="20" t="s">
        <v>34</v>
      </c>
      <c r="D180" s="5"/>
      <c r="E180" s="5"/>
      <c r="F180" s="23"/>
      <c r="G180" s="23"/>
      <c r="H180" s="5"/>
      <c r="I180" s="5"/>
      <c r="J180" s="11"/>
    </row>
    <row r="181" spans="1:10" ht="12.75" customHeight="1" x14ac:dyDescent="0.2">
      <c r="C181" s="20" t="s">
        <v>40</v>
      </c>
      <c r="D181" s="8" t="s">
        <v>12</v>
      </c>
      <c r="E181" s="5">
        <v>22</v>
      </c>
      <c r="F181" s="23">
        <f t="shared" ref="F181:F191" si="46">SUM(D181:E181)</f>
        <v>22</v>
      </c>
      <c r="G181" s="23">
        <f t="shared" ref="G181:G191" si="47">SUM(H181:I181)</f>
        <v>22</v>
      </c>
      <c r="H181" s="5">
        <v>22</v>
      </c>
      <c r="I181" s="8" t="s">
        <v>12</v>
      </c>
      <c r="J181" s="16" t="s">
        <v>9</v>
      </c>
    </row>
    <row r="182" spans="1:10" ht="17.100000000000001" customHeight="1" x14ac:dyDescent="0.2">
      <c r="A182" s="3" t="s">
        <v>16</v>
      </c>
      <c r="D182" s="25">
        <f>SUM(D183:D186)</f>
        <v>315</v>
      </c>
      <c r="E182" s="25">
        <f>SUM(E183:E186)</f>
        <v>31482</v>
      </c>
      <c r="F182" s="23">
        <f t="shared" si="46"/>
        <v>31797</v>
      </c>
      <c r="G182" s="23">
        <f t="shared" si="47"/>
        <v>29959</v>
      </c>
      <c r="H182" s="25">
        <f>SUM(H183:H186)</f>
        <v>29361</v>
      </c>
      <c r="I182" s="25">
        <f>SUM(I183:I186)</f>
        <v>598</v>
      </c>
      <c r="J182" s="6">
        <f>(I182/G182)*100</f>
        <v>1.9960612837544645</v>
      </c>
    </row>
    <row r="183" spans="1:10" ht="15" customHeight="1" x14ac:dyDescent="0.2">
      <c r="B183" s="20" t="s">
        <v>41</v>
      </c>
      <c r="C183" s="3"/>
      <c r="D183" s="5">
        <v>48</v>
      </c>
      <c r="E183" s="5">
        <v>2820</v>
      </c>
      <c r="F183" s="23">
        <f t="shared" si="46"/>
        <v>2868</v>
      </c>
      <c r="G183" s="23">
        <f t="shared" si="47"/>
        <v>2796</v>
      </c>
      <c r="H183" s="5">
        <v>2770</v>
      </c>
      <c r="I183" s="5">
        <v>26</v>
      </c>
      <c r="J183" s="6">
        <f>(I183/G183)*100</f>
        <v>0.92989985693848354</v>
      </c>
    </row>
    <row r="184" spans="1:10" ht="15" customHeight="1" x14ac:dyDescent="0.2">
      <c r="B184" s="20" t="s">
        <v>42</v>
      </c>
      <c r="C184" s="3"/>
      <c r="D184" s="5">
        <v>6</v>
      </c>
      <c r="E184" s="5">
        <v>2678</v>
      </c>
      <c r="F184" s="23">
        <f t="shared" si="46"/>
        <v>2684</v>
      </c>
      <c r="G184" s="23">
        <f t="shared" si="47"/>
        <v>2653</v>
      </c>
      <c r="H184" s="5">
        <v>2640</v>
      </c>
      <c r="I184" s="8">
        <v>13</v>
      </c>
      <c r="J184" s="6">
        <f>(I184/G184)*100</f>
        <v>0.49001130795326048</v>
      </c>
    </row>
    <row r="185" spans="1:10" ht="15" customHeight="1" x14ac:dyDescent="0.2">
      <c r="B185" s="20" t="s">
        <v>43</v>
      </c>
      <c r="C185" s="3"/>
      <c r="D185" s="5">
        <v>129</v>
      </c>
      <c r="E185" s="5">
        <v>18526</v>
      </c>
      <c r="F185" s="23">
        <f t="shared" si="46"/>
        <v>18655</v>
      </c>
      <c r="G185" s="23">
        <f t="shared" si="47"/>
        <v>17095</v>
      </c>
      <c r="H185" s="5">
        <v>17007</v>
      </c>
      <c r="I185" s="5">
        <v>88</v>
      </c>
      <c r="J185" s="6">
        <f>(I185/G185)*100</f>
        <v>0.51477040070195956</v>
      </c>
    </row>
    <row r="186" spans="1:10" ht="15" customHeight="1" x14ac:dyDescent="0.2">
      <c r="B186" s="20" t="s">
        <v>44</v>
      </c>
      <c r="C186" s="3"/>
      <c r="D186" s="5">
        <v>132</v>
      </c>
      <c r="E186" s="5">
        <v>7458</v>
      </c>
      <c r="F186" s="23">
        <f t="shared" si="46"/>
        <v>7590</v>
      </c>
      <c r="G186" s="23">
        <f t="shared" si="47"/>
        <v>7415</v>
      </c>
      <c r="H186" s="5">
        <v>6944</v>
      </c>
      <c r="I186" s="5">
        <v>471</v>
      </c>
      <c r="J186" s="6">
        <f>(I186/G186)*100</f>
        <v>6.3519892110586644</v>
      </c>
    </row>
    <row r="187" spans="1:10" ht="17.100000000000001" customHeight="1" x14ac:dyDescent="0.2">
      <c r="A187" s="20" t="s">
        <v>17</v>
      </c>
      <c r="C187" s="3"/>
      <c r="D187" s="25">
        <f>SUM(D188:D190)</f>
        <v>6</v>
      </c>
      <c r="E187" s="23">
        <f>SUM(E188:E190)</f>
        <v>440</v>
      </c>
      <c r="F187" s="23">
        <f t="shared" si="46"/>
        <v>446</v>
      </c>
      <c r="G187" s="23">
        <f t="shared" si="47"/>
        <v>433</v>
      </c>
      <c r="H187" s="23">
        <f>SUM(H188:H190)</f>
        <v>433</v>
      </c>
      <c r="I187" s="25" t="s">
        <v>12</v>
      </c>
      <c r="J187" s="56" t="s">
        <v>12</v>
      </c>
    </row>
    <row r="188" spans="1:10" ht="15" customHeight="1" x14ac:dyDescent="0.2">
      <c r="B188" s="20" t="s">
        <v>45</v>
      </c>
      <c r="C188" s="10"/>
      <c r="D188" s="8" t="s">
        <v>12</v>
      </c>
      <c r="E188" s="5">
        <v>78</v>
      </c>
      <c r="F188" s="23">
        <f t="shared" si="46"/>
        <v>78</v>
      </c>
      <c r="G188" s="23">
        <f t="shared" si="47"/>
        <v>78</v>
      </c>
      <c r="H188" s="5">
        <v>78</v>
      </c>
      <c r="I188" s="8" t="s">
        <v>12</v>
      </c>
      <c r="J188" s="56" t="s">
        <v>12</v>
      </c>
    </row>
    <row r="189" spans="1:10" ht="15" customHeight="1" x14ac:dyDescent="0.2">
      <c r="B189" s="20" t="s">
        <v>46</v>
      </c>
      <c r="C189" s="10"/>
      <c r="D189" s="8" t="s">
        <v>12</v>
      </c>
      <c r="E189" s="5">
        <v>98</v>
      </c>
      <c r="F189" s="23">
        <f t="shared" si="46"/>
        <v>98</v>
      </c>
      <c r="G189" s="23">
        <f t="shared" si="47"/>
        <v>98</v>
      </c>
      <c r="H189" s="5">
        <v>98</v>
      </c>
      <c r="I189" s="8" t="s">
        <v>12</v>
      </c>
      <c r="J189" s="56" t="s">
        <v>12</v>
      </c>
    </row>
    <row r="190" spans="1:10" ht="15" customHeight="1" x14ac:dyDescent="0.2">
      <c r="B190" s="20" t="s">
        <v>47</v>
      </c>
      <c r="C190" s="10"/>
      <c r="D190" s="8">
        <v>6</v>
      </c>
      <c r="E190" s="5">
        <v>264</v>
      </c>
      <c r="F190" s="23">
        <f t="shared" si="46"/>
        <v>270</v>
      </c>
      <c r="G190" s="23">
        <f t="shared" si="47"/>
        <v>257</v>
      </c>
      <c r="H190" s="5">
        <v>257</v>
      </c>
      <c r="I190" s="8" t="s">
        <v>12</v>
      </c>
      <c r="J190" s="9" t="s">
        <v>9</v>
      </c>
    </row>
    <row r="191" spans="1:10" ht="17.100000000000001" customHeight="1" x14ac:dyDescent="0.2">
      <c r="A191" s="20" t="s">
        <v>18</v>
      </c>
      <c r="D191" s="23">
        <f>SUM(D192:D196)</f>
        <v>75</v>
      </c>
      <c r="E191" s="23">
        <f>SUM(E193+E195+E196)</f>
        <v>8195</v>
      </c>
      <c r="F191" s="23">
        <f t="shared" si="46"/>
        <v>8270</v>
      </c>
      <c r="G191" s="23">
        <f t="shared" si="47"/>
        <v>8191</v>
      </c>
      <c r="H191" s="41">
        <f>SUM(H193:H196)</f>
        <v>8023</v>
      </c>
      <c r="I191" s="23">
        <f>SUM(I196,I195,I193)</f>
        <v>168</v>
      </c>
      <c r="J191" s="11">
        <f>(I191/G191)*100</f>
        <v>2.0510316200708094</v>
      </c>
    </row>
    <row r="192" spans="1:10" ht="15" customHeight="1" x14ac:dyDescent="0.2">
      <c r="B192" s="20" t="s">
        <v>49</v>
      </c>
      <c r="D192" s="23"/>
      <c r="E192" s="23"/>
      <c r="F192" s="23"/>
      <c r="G192" s="23"/>
      <c r="H192" s="23"/>
      <c r="I192" s="23"/>
      <c r="J192" s="11"/>
    </row>
    <row r="193" spans="1:10" ht="12.75" customHeight="1" x14ac:dyDescent="0.2">
      <c r="C193" s="20" t="s">
        <v>50</v>
      </c>
      <c r="D193" s="5">
        <v>35</v>
      </c>
      <c r="E193" s="5">
        <v>4522</v>
      </c>
      <c r="F193" s="23">
        <f>SUM(D193:E193)</f>
        <v>4557</v>
      </c>
      <c r="G193" s="23">
        <f>SUM(H193:I193)</f>
        <v>4524</v>
      </c>
      <c r="H193" s="5">
        <v>4490</v>
      </c>
      <c r="I193" s="5">
        <v>34</v>
      </c>
      <c r="J193" s="11">
        <f t="shared" ref="J193:J201" si="48">(I193/G193)*100</f>
        <v>0.75154730327144115</v>
      </c>
    </row>
    <row r="194" spans="1:10" ht="15" customHeight="1" x14ac:dyDescent="0.2">
      <c r="B194" s="20" t="s">
        <v>51</v>
      </c>
      <c r="D194" s="5"/>
      <c r="E194" s="5"/>
      <c r="F194" s="23"/>
      <c r="G194" s="23"/>
      <c r="H194" s="5"/>
      <c r="I194" s="5"/>
      <c r="J194" s="11"/>
    </row>
    <row r="195" spans="1:10" ht="12.75" customHeight="1" x14ac:dyDescent="0.2">
      <c r="C195" s="20" t="s">
        <v>52</v>
      </c>
      <c r="D195" s="5">
        <v>36</v>
      </c>
      <c r="E195" s="5">
        <v>3303</v>
      </c>
      <c r="F195" s="23">
        <f>SUM(D195:E195)</f>
        <v>3339</v>
      </c>
      <c r="G195" s="23">
        <f t="shared" ref="G195:G204" si="49">SUM(H195:I195)</f>
        <v>3294</v>
      </c>
      <c r="H195" s="5">
        <v>3160</v>
      </c>
      <c r="I195" s="5">
        <v>134</v>
      </c>
      <c r="J195" s="6">
        <f t="shared" si="48"/>
        <v>4.0680024286581666</v>
      </c>
    </row>
    <row r="196" spans="1:10" ht="15" customHeight="1" x14ac:dyDescent="0.2">
      <c r="B196" s="20" t="s">
        <v>48</v>
      </c>
      <c r="C196" s="3"/>
      <c r="D196" s="8">
        <v>4</v>
      </c>
      <c r="E196" s="5">
        <v>370</v>
      </c>
      <c r="F196" s="23">
        <f t="shared" ref="F196:F201" si="50">SUM(D196:E196)</f>
        <v>374</v>
      </c>
      <c r="G196" s="23">
        <f t="shared" si="49"/>
        <v>373</v>
      </c>
      <c r="H196" s="5">
        <v>373</v>
      </c>
      <c r="I196" s="8" t="s">
        <v>12</v>
      </c>
      <c r="J196" s="9" t="s">
        <v>12</v>
      </c>
    </row>
    <row r="197" spans="1:10" ht="18" customHeight="1" x14ac:dyDescent="0.2">
      <c r="A197" s="10" t="s">
        <v>19</v>
      </c>
      <c r="D197" s="23">
        <f>SUM(D198:D201)</f>
        <v>44</v>
      </c>
      <c r="E197" s="23">
        <f>SUM(E198:E201)</f>
        <v>4676</v>
      </c>
      <c r="F197" s="23">
        <f>SUM(D197:E197)</f>
        <v>4720</v>
      </c>
      <c r="G197" s="23">
        <f t="shared" si="49"/>
        <v>4669</v>
      </c>
      <c r="H197" s="23">
        <f>SUM(H198:H201)</f>
        <v>4555</v>
      </c>
      <c r="I197" s="23">
        <f>SUM(I198:I201)</f>
        <v>114</v>
      </c>
      <c r="J197" s="6">
        <f t="shared" si="48"/>
        <v>2.4416363246947954</v>
      </c>
    </row>
    <row r="198" spans="1:10" ht="15" customHeight="1" x14ac:dyDescent="0.2">
      <c r="B198" s="20" t="s">
        <v>53</v>
      </c>
      <c r="C198" s="3"/>
      <c r="D198" s="5">
        <v>18</v>
      </c>
      <c r="E198" s="5">
        <v>883</v>
      </c>
      <c r="F198" s="23">
        <f t="shared" si="50"/>
        <v>901</v>
      </c>
      <c r="G198" s="23">
        <f t="shared" si="49"/>
        <v>886</v>
      </c>
      <c r="H198" s="5">
        <v>831</v>
      </c>
      <c r="I198" s="5">
        <v>55</v>
      </c>
      <c r="J198" s="6">
        <f t="shared" si="48"/>
        <v>6.207674943566591</v>
      </c>
    </row>
    <row r="199" spans="1:10" ht="15" customHeight="1" x14ac:dyDescent="0.2">
      <c r="B199" s="20" t="s">
        <v>95</v>
      </c>
      <c r="C199" s="3"/>
      <c r="D199" s="5">
        <v>24</v>
      </c>
      <c r="E199" s="5">
        <v>3512</v>
      </c>
      <c r="F199" s="23">
        <f t="shared" si="50"/>
        <v>3536</v>
      </c>
      <c r="G199" s="23">
        <f t="shared" si="49"/>
        <v>3502</v>
      </c>
      <c r="H199" s="5">
        <v>3446</v>
      </c>
      <c r="I199" s="5">
        <v>56</v>
      </c>
      <c r="J199" s="9">
        <f t="shared" si="48"/>
        <v>1.5990862364363221</v>
      </c>
    </row>
    <row r="200" spans="1:10" ht="15" customHeight="1" x14ac:dyDescent="0.2">
      <c r="B200" s="20" t="s">
        <v>54</v>
      </c>
      <c r="C200" s="3"/>
      <c r="D200" s="15">
        <v>2</v>
      </c>
      <c r="E200" s="5">
        <v>146</v>
      </c>
      <c r="F200" s="23">
        <f t="shared" si="50"/>
        <v>148</v>
      </c>
      <c r="G200" s="23">
        <f t="shared" si="49"/>
        <v>146</v>
      </c>
      <c r="H200" s="5">
        <v>144</v>
      </c>
      <c r="I200" s="18">
        <v>2</v>
      </c>
      <c r="J200" s="9">
        <f t="shared" si="48"/>
        <v>1.3698630136986301</v>
      </c>
    </row>
    <row r="201" spans="1:10" ht="15" customHeight="1" x14ac:dyDescent="0.2">
      <c r="B201" s="20" t="s">
        <v>55</v>
      </c>
      <c r="C201" s="10"/>
      <c r="D201" s="15" t="s">
        <v>12</v>
      </c>
      <c r="E201" s="5">
        <v>135</v>
      </c>
      <c r="F201" s="23">
        <f t="shared" si="50"/>
        <v>135</v>
      </c>
      <c r="G201" s="23">
        <f t="shared" si="49"/>
        <v>135</v>
      </c>
      <c r="H201" s="5">
        <v>134</v>
      </c>
      <c r="I201" s="18">
        <v>1</v>
      </c>
      <c r="J201" s="9">
        <f t="shared" si="48"/>
        <v>0.74074074074074081</v>
      </c>
    </row>
    <row r="202" spans="1:10" ht="18" customHeight="1" x14ac:dyDescent="0.2">
      <c r="A202" s="3" t="s">
        <v>20</v>
      </c>
      <c r="C202" s="3"/>
      <c r="D202" s="25">
        <f>SUM(D203+D207+D208+D209+D210+D211+D213+D215+D216+D218+D204)</f>
        <v>1163</v>
      </c>
      <c r="E202" s="26">
        <f>SUM(E203+E207+E208+E209+E210+E211+E213+E215+E216+E218+E204)</f>
        <v>68793</v>
      </c>
      <c r="F202" s="23">
        <f>SUM(D202:E202)</f>
        <v>69956</v>
      </c>
      <c r="G202" s="23">
        <f t="shared" si="49"/>
        <v>68628</v>
      </c>
      <c r="H202" s="25">
        <f>SUM(H203,H207,H208,H209:H211,H213,H215:H216,H218+H204)</f>
        <v>65974</v>
      </c>
      <c r="I202" s="60">
        <f>SUM(I203,I207,I208,I210:I211,I213,I215:I216,I218+I204+I209)</f>
        <v>2654</v>
      </c>
      <c r="J202" s="6">
        <f>(I202/G202)*100</f>
        <v>3.8672262050475026</v>
      </c>
    </row>
    <row r="203" spans="1:10" ht="15" customHeight="1" x14ac:dyDescent="0.2">
      <c r="B203" s="20" t="s">
        <v>56</v>
      </c>
      <c r="C203" s="3"/>
      <c r="D203" s="5">
        <v>24</v>
      </c>
      <c r="E203" s="5">
        <v>3908</v>
      </c>
      <c r="F203" s="23">
        <f>SUM(D203:E203)</f>
        <v>3932</v>
      </c>
      <c r="G203" s="23">
        <f t="shared" si="49"/>
        <v>3914</v>
      </c>
      <c r="H203" s="5">
        <v>3882</v>
      </c>
      <c r="I203" s="5">
        <v>32</v>
      </c>
      <c r="J203" s="6">
        <f>(I203/G203)*100</f>
        <v>0.81757792539601437</v>
      </c>
    </row>
    <row r="204" spans="1:10" ht="15" customHeight="1" x14ac:dyDescent="0.2">
      <c r="B204" s="81" t="s">
        <v>84</v>
      </c>
      <c r="C204" s="82"/>
      <c r="D204" s="12">
        <v>153</v>
      </c>
      <c r="E204" s="12">
        <v>13790</v>
      </c>
      <c r="F204" s="23">
        <f>SUM(D204:E204)</f>
        <v>13943</v>
      </c>
      <c r="G204" s="23">
        <f t="shared" si="49"/>
        <v>13606</v>
      </c>
      <c r="H204" s="12">
        <v>13272</v>
      </c>
      <c r="I204" s="12">
        <v>334</v>
      </c>
      <c r="J204" s="6">
        <f>(I204/G204)*100</f>
        <v>2.4547993532265178</v>
      </c>
    </row>
    <row r="205" spans="1:10" ht="15" customHeight="1" x14ac:dyDescent="0.2">
      <c r="B205" s="20" t="s">
        <v>57</v>
      </c>
      <c r="D205" s="12"/>
      <c r="E205" s="12"/>
      <c r="F205" s="23"/>
      <c r="G205" s="23"/>
      <c r="H205" s="12"/>
      <c r="I205" s="12"/>
      <c r="J205" s="6"/>
    </row>
    <row r="206" spans="1:10" ht="12.75" customHeight="1" x14ac:dyDescent="0.2">
      <c r="C206" s="20" t="s">
        <v>58</v>
      </c>
      <c r="D206" s="12"/>
      <c r="E206" s="12"/>
      <c r="F206" s="23"/>
      <c r="G206" s="23"/>
      <c r="H206" s="12"/>
      <c r="I206" s="12"/>
      <c r="J206" s="6"/>
    </row>
    <row r="207" spans="1:10" ht="12.75" customHeight="1" x14ac:dyDescent="0.2">
      <c r="C207" s="20" t="s">
        <v>60</v>
      </c>
      <c r="D207" s="4">
        <v>292</v>
      </c>
      <c r="E207" s="4">
        <v>8810</v>
      </c>
      <c r="F207" s="23">
        <f>SUM(D207:E207)</f>
        <v>9102</v>
      </c>
      <c r="G207" s="23">
        <f>SUM(H207:I207)</f>
        <v>8862</v>
      </c>
      <c r="H207" s="4">
        <v>7959</v>
      </c>
      <c r="I207" s="4">
        <v>903</v>
      </c>
      <c r="J207" s="6">
        <f>(I207/G207)*100</f>
        <v>10.189573459715639</v>
      </c>
    </row>
    <row r="208" spans="1:10" ht="15" customHeight="1" x14ac:dyDescent="0.2">
      <c r="B208" s="20" t="s">
        <v>61</v>
      </c>
      <c r="D208" s="5">
        <v>133</v>
      </c>
      <c r="E208" s="5">
        <v>5199</v>
      </c>
      <c r="F208" s="23">
        <f>SUM(D208:E208)</f>
        <v>5332</v>
      </c>
      <c r="G208" s="23">
        <f>SUM(H208:I208)</f>
        <v>5174</v>
      </c>
      <c r="H208" s="5">
        <v>5025</v>
      </c>
      <c r="I208" s="5">
        <v>149</v>
      </c>
      <c r="J208" s="6">
        <f>(I208/G208)*100</f>
        <v>2.8797835330498645</v>
      </c>
    </row>
    <row r="209" spans="1:10" ht="15" customHeight="1" x14ac:dyDescent="0.2">
      <c r="B209" s="21" t="s">
        <v>87</v>
      </c>
      <c r="C209" s="21"/>
      <c r="D209" s="5">
        <v>107</v>
      </c>
      <c r="E209" s="5">
        <v>357</v>
      </c>
      <c r="F209" s="23">
        <f>SUM(D209:E209)</f>
        <v>464</v>
      </c>
      <c r="G209" s="23">
        <f>H209+I209</f>
        <v>341</v>
      </c>
      <c r="H209" s="5">
        <v>336</v>
      </c>
      <c r="I209" s="55" t="s">
        <v>92</v>
      </c>
      <c r="J209" s="6">
        <f>(I209/G209)*100</f>
        <v>1.466275659824047</v>
      </c>
    </row>
    <row r="210" spans="1:10" s="21" customFormat="1" ht="15" customHeight="1" x14ac:dyDescent="0.2">
      <c r="A210" s="20"/>
      <c r="B210" s="20" t="s">
        <v>62</v>
      </c>
      <c r="C210" s="3"/>
      <c r="D210" s="5">
        <v>239</v>
      </c>
      <c r="E210" s="5">
        <v>14320</v>
      </c>
      <c r="F210" s="23">
        <f>SUM(D210:E210)</f>
        <v>14559</v>
      </c>
      <c r="G210" s="23">
        <f>SUM(H210:I210)</f>
        <v>14324</v>
      </c>
      <c r="H210" s="5">
        <v>13993</v>
      </c>
      <c r="I210" s="8">
        <v>331</v>
      </c>
      <c r="J210" s="6">
        <f>(I210/G210)*100</f>
        <v>2.3108070371404632</v>
      </c>
    </row>
    <row r="211" spans="1:10" ht="15" customHeight="1" x14ac:dyDescent="0.2">
      <c r="B211" s="20" t="s">
        <v>63</v>
      </c>
      <c r="C211" s="3"/>
      <c r="D211" s="5">
        <v>50</v>
      </c>
      <c r="E211" s="5">
        <v>4436</v>
      </c>
      <c r="F211" s="23">
        <f>SUM(D211:E211)</f>
        <v>4486</v>
      </c>
      <c r="G211" s="23">
        <f>SUM(H211:I211)</f>
        <v>4441</v>
      </c>
      <c r="H211" s="5">
        <v>3963</v>
      </c>
      <c r="I211" s="5">
        <v>478</v>
      </c>
      <c r="J211" s="6">
        <f>(I211/G211)*100</f>
        <v>10.763341589732041</v>
      </c>
    </row>
    <row r="212" spans="1:10" ht="15" customHeight="1" x14ac:dyDescent="0.2">
      <c r="B212" s="20" t="s">
        <v>64</v>
      </c>
      <c r="D212" s="12"/>
      <c r="E212" s="12"/>
      <c r="F212" s="23"/>
      <c r="G212" s="23"/>
      <c r="H212" s="5"/>
      <c r="I212" s="5"/>
      <c r="J212" s="6"/>
    </row>
    <row r="213" spans="1:10" ht="12.75" customHeight="1" x14ac:dyDescent="0.2">
      <c r="A213" s="21"/>
      <c r="C213" s="20" t="s">
        <v>65</v>
      </c>
      <c r="D213" s="13">
        <v>14</v>
      </c>
      <c r="E213" s="7">
        <v>1740</v>
      </c>
      <c r="F213" s="23">
        <f>SUM(D213:E213)</f>
        <v>1754</v>
      </c>
      <c r="G213" s="23">
        <f>SUM(H213:I213)</f>
        <v>1739</v>
      </c>
      <c r="H213" s="5">
        <v>1682</v>
      </c>
      <c r="I213" s="8">
        <v>57</v>
      </c>
      <c r="J213" s="6">
        <f>(I213/G213)*100</f>
        <v>3.2777458309373202</v>
      </c>
    </row>
    <row r="214" spans="1:10" ht="15" customHeight="1" x14ac:dyDescent="0.2">
      <c r="B214" s="20" t="s">
        <v>66</v>
      </c>
      <c r="D214" s="13"/>
      <c r="E214" s="7"/>
      <c r="F214" s="23"/>
      <c r="G214" s="23"/>
      <c r="H214" s="5"/>
      <c r="I214" s="8"/>
      <c r="J214" s="9"/>
    </row>
    <row r="215" spans="1:10" ht="12.75" customHeight="1" x14ac:dyDescent="0.2">
      <c r="C215" s="20" t="s">
        <v>93</v>
      </c>
      <c r="D215" s="8">
        <v>11</v>
      </c>
      <c r="E215" s="5">
        <v>1626</v>
      </c>
      <c r="F215" s="23">
        <f>SUM(D215:E215)</f>
        <v>1637</v>
      </c>
      <c r="G215" s="23">
        <f>SUM(H215:I215)</f>
        <v>1607</v>
      </c>
      <c r="H215" s="5">
        <v>1589</v>
      </c>
      <c r="I215" s="5">
        <v>18</v>
      </c>
      <c r="J215" s="6">
        <f>(I215/G215)*100</f>
        <v>1.120099564405725</v>
      </c>
    </row>
    <row r="216" spans="1:10" ht="15" customHeight="1" x14ac:dyDescent="0.2">
      <c r="B216" s="10" t="s">
        <v>67</v>
      </c>
      <c r="C216" s="3"/>
      <c r="D216" s="8">
        <v>43</v>
      </c>
      <c r="E216" s="5">
        <v>7404</v>
      </c>
      <c r="F216" s="23">
        <f>SUM(D216:E216)</f>
        <v>7447</v>
      </c>
      <c r="G216" s="23">
        <f>SUM(H216:I216)</f>
        <v>7390</v>
      </c>
      <c r="H216" s="5">
        <v>7309</v>
      </c>
      <c r="I216" s="5">
        <v>81</v>
      </c>
      <c r="J216" s="6">
        <f>(I216/G216)*100</f>
        <v>1.0960757780784844</v>
      </c>
    </row>
    <row r="217" spans="1:10" ht="15" customHeight="1" x14ac:dyDescent="0.2">
      <c r="B217" s="20" t="s">
        <v>69</v>
      </c>
      <c r="D217" s="8"/>
      <c r="E217" s="5"/>
      <c r="F217" s="23"/>
      <c r="G217" s="23"/>
      <c r="H217" s="5"/>
      <c r="I217" s="5"/>
      <c r="J217" s="6"/>
    </row>
    <row r="218" spans="1:10" x14ac:dyDescent="0.2">
      <c r="C218" s="20" t="s">
        <v>68</v>
      </c>
      <c r="D218" s="8">
        <v>97</v>
      </c>
      <c r="E218" s="5">
        <v>7203</v>
      </c>
      <c r="F218" s="23">
        <f>SUM(D218:E218)</f>
        <v>7300</v>
      </c>
      <c r="G218" s="23">
        <f>SUM(H218:I218)</f>
        <v>7230</v>
      </c>
      <c r="H218" s="5">
        <v>6964</v>
      </c>
      <c r="I218" s="8">
        <v>266</v>
      </c>
      <c r="J218" s="6">
        <f>(I218/G218)*100</f>
        <v>3.6791147994467499</v>
      </c>
    </row>
    <row r="219" spans="1:10" ht="18" customHeight="1" x14ac:dyDescent="0.2">
      <c r="A219" s="19" t="s">
        <v>21</v>
      </c>
      <c r="D219" s="22">
        <f>SUM(D221:D222)</f>
        <v>115</v>
      </c>
      <c r="E219" s="22">
        <f>SUM(E221:E222)</f>
        <v>10238</v>
      </c>
      <c r="F219" s="22">
        <f>SUM(F221:F222)</f>
        <v>10353</v>
      </c>
      <c r="G219" s="22">
        <f>SUM(H219:I219)</f>
        <v>10166</v>
      </c>
      <c r="H219" s="23">
        <f>SUM(H221:H222)</f>
        <v>9958</v>
      </c>
      <c r="I219" s="23">
        <f>SUM(I221:I222)</f>
        <v>208</v>
      </c>
      <c r="J219" s="2">
        <f>(I219/G219)*100</f>
        <v>2.0460358056265986</v>
      </c>
    </row>
    <row r="220" spans="1:10" ht="15" customHeight="1" x14ac:dyDescent="0.2">
      <c r="A220" s="21"/>
      <c r="B220" s="19" t="s">
        <v>80</v>
      </c>
      <c r="D220" s="22"/>
      <c r="E220" s="22"/>
      <c r="F220" s="22"/>
      <c r="G220" s="22"/>
      <c r="H220" s="22"/>
      <c r="I220" s="22"/>
      <c r="J220" s="24"/>
    </row>
    <row r="221" spans="1:10" x14ac:dyDescent="0.2">
      <c r="B221" s="21"/>
      <c r="C221" s="19" t="s">
        <v>71</v>
      </c>
      <c r="D221" s="1">
        <v>110</v>
      </c>
      <c r="E221" s="1">
        <v>10165</v>
      </c>
      <c r="F221" s="22">
        <f>SUM(D221:E221)</f>
        <v>10275</v>
      </c>
      <c r="G221" s="22">
        <f>SUM(H221:I221)</f>
        <v>10099</v>
      </c>
      <c r="H221" s="1">
        <v>9898</v>
      </c>
      <c r="I221" s="1">
        <v>201</v>
      </c>
      <c r="J221" s="24">
        <f>(I221/G221)*100</f>
        <v>1.9902960689177147</v>
      </c>
    </row>
    <row r="222" spans="1:10" ht="15" customHeight="1" x14ac:dyDescent="0.2">
      <c r="B222" s="19" t="s">
        <v>70</v>
      </c>
      <c r="C222" s="19"/>
      <c r="D222" s="1">
        <v>5</v>
      </c>
      <c r="E222" s="1">
        <v>73</v>
      </c>
      <c r="F222" s="22">
        <f>SUM(D222:E222)</f>
        <v>78</v>
      </c>
      <c r="G222" s="22">
        <f>SUM(H222:I222)</f>
        <v>67</v>
      </c>
      <c r="H222" s="1">
        <v>60</v>
      </c>
      <c r="I222" s="8">
        <v>7</v>
      </c>
      <c r="J222" s="24">
        <f>(I222/G222)*100</f>
        <v>10.44776119402985</v>
      </c>
    </row>
    <row r="223" spans="1:10" ht="18" customHeight="1" x14ac:dyDescent="0.2">
      <c r="A223" s="3" t="s">
        <v>22</v>
      </c>
      <c r="D223" s="23">
        <f>SUM(D224:D228)</f>
        <v>102</v>
      </c>
      <c r="E223" s="23">
        <f>SUM(E224:E228)</f>
        <v>16220</v>
      </c>
      <c r="F223" s="23">
        <f>SUM(D223:E223)</f>
        <v>16322</v>
      </c>
      <c r="G223" s="23">
        <f>SUM(H223:I223)</f>
        <v>16170</v>
      </c>
      <c r="H223" s="23">
        <f>SUM(H225:H228)</f>
        <v>15937</v>
      </c>
      <c r="I223" s="23">
        <f>SUM(I225:I228)</f>
        <v>233</v>
      </c>
      <c r="J223" s="6">
        <f>(I223/G223)*100</f>
        <v>1.4409400123685838</v>
      </c>
    </row>
    <row r="224" spans="1:10" ht="15" customHeight="1" x14ac:dyDescent="0.2">
      <c r="A224" s="10"/>
      <c r="B224" s="42" t="s">
        <v>78</v>
      </c>
      <c r="D224" s="23"/>
      <c r="E224" s="23"/>
      <c r="F224" s="23"/>
      <c r="G224" s="23"/>
      <c r="H224" s="23"/>
      <c r="I224" s="23"/>
      <c r="J224" s="6"/>
    </row>
    <row r="225" spans="1:10" x14ac:dyDescent="0.2">
      <c r="B225" s="43"/>
      <c r="C225" s="42" t="s">
        <v>79</v>
      </c>
      <c r="D225" s="5">
        <v>85</v>
      </c>
      <c r="E225" s="5">
        <v>12179</v>
      </c>
      <c r="F225" s="23">
        <f t="shared" ref="F225:F231" si="51">SUM(D225:E225)</f>
        <v>12264</v>
      </c>
      <c r="G225" s="23">
        <f t="shared" ref="G225:G231" si="52">SUM(H225:I225)</f>
        <v>12140</v>
      </c>
      <c r="H225" s="5">
        <v>11950</v>
      </c>
      <c r="I225" s="5">
        <v>190</v>
      </c>
      <c r="J225" s="6">
        <f>(I225/G225)*100</f>
        <v>1.5650741350906094</v>
      </c>
    </row>
    <row r="226" spans="1:10" ht="15" customHeight="1" x14ac:dyDescent="0.2">
      <c r="B226" s="43" t="s">
        <v>75</v>
      </c>
      <c r="D226" s="5">
        <v>13</v>
      </c>
      <c r="E226" s="5">
        <v>2660</v>
      </c>
      <c r="F226" s="23">
        <f t="shared" si="51"/>
        <v>2673</v>
      </c>
      <c r="G226" s="23">
        <f t="shared" si="52"/>
        <v>2654</v>
      </c>
      <c r="H226" s="5">
        <v>2620</v>
      </c>
      <c r="I226" s="5">
        <v>34</v>
      </c>
      <c r="J226" s="11">
        <f>(I226/G226)*100</f>
        <v>1.281085154483798</v>
      </c>
    </row>
    <row r="227" spans="1:10" ht="15" customHeight="1" x14ac:dyDescent="0.2">
      <c r="B227" s="43" t="s">
        <v>76</v>
      </c>
      <c r="D227" s="5">
        <v>1</v>
      </c>
      <c r="E227" s="5">
        <v>492</v>
      </c>
      <c r="F227" s="23">
        <f t="shared" si="51"/>
        <v>493</v>
      </c>
      <c r="G227" s="23">
        <f t="shared" si="52"/>
        <v>491</v>
      </c>
      <c r="H227" s="5">
        <v>491</v>
      </c>
      <c r="I227" s="8" t="s">
        <v>12</v>
      </c>
      <c r="J227" s="15" t="s">
        <v>12</v>
      </c>
    </row>
    <row r="228" spans="1:10" ht="15" customHeight="1" x14ac:dyDescent="0.2">
      <c r="B228" s="43" t="s">
        <v>77</v>
      </c>
      <c r="D228" s="8">
        <v>3</v>
      </c>
      <c r="E228" s="5">
        <v>889</v>
      </c>
      <c r="F228" s="23">
        <f t="shared" si="51"/>
        <v>892</v>
      </c>
      <c r="G228" s="23">
        <f t="shared" si="52"/>
        <v>885</v>
      </c>
      <c r="H228" s="5">
        <v>876</v>
      </c>
      <c r="I228" s="5">
        <v>9</v>
      </c>
      <c r="J228" s="11">
        <f>(I228/G228)*100</f>
        <v>1.0169491525423728</v>
      </c>
    </row>
    <row r="229" spans="1:10" ht="18" customHeight="1" x14ac:dyDescent="0.2">
      <c r="A229" s="3" t="s">
        <v>23</v>
      </c>
      <c r="D229" s="8" t="s">
        <v>12</v>
      </c>
      <c r="E229" s="23">
        <f>SUM(E230:E231)</f>
        <v>104</v>
      </c>
      <c r="F229" s="23">
        <f t="shared" si="51"/>
        <v>104</v>
      </c>
      <c r="G229" s="23">
        <f t="shared" si="52"/>
        <v>103</v>
      </c>
      <c r="H229" s="60">
        <f>SUM(H230:H231)</f>
        <v>103</v>
      </c>
      <c r="I229" s="8" t="s">
        <v>12</v>
      </c>
      <c r="J229" s="68" t="s">
        <v>12</v>
      </c>
    </row>
    <row r="230" spans="1:10" ht="15" customHeight="1" x14ac:dyDescent="0.2">
      <c r="B230" s="10" t="s">
        <v>73</v>
      </c>
      <c r="D230" s="8" t="s">
        <v>12</v>
      </c>
      <c r="E230" s="5">
        <v>79</v>
      </c>
      <c r="F230" s="23">
        <f t="shared" si="51"/>
        <v>79</v>
      </c>
      <c r="G230" s="23">
        <f t="shared" si="52"/>
        <v>78</v>
      </c>
      <c r="H230" s="5">
        <v>78</v>
      </c>
      <c r="I230" s="8" t="s">
        <v>12</v>
      </c>
      <c r="J230" s="16" t="s">
        <v>12</v>
      </c>
    </row>
    <row r="231" spans="1:10" ht="15" customHeight="1" x14ac:dyDescent="0.2">
      <c r="B231" s="3" t="s">
        <v>74</v>
      </c>
      <c r="D231" s="8" t="s">
        <v>12</v>
      </c>
      <c r="E231" s="5">
        <v>25</v>
      </c>
      <c r="F231" s="23">
        <f t="shared" si="51"/>
        <v>25</v>
      </c>
      <c r="G231" s="23">
        <f t="shared" si="52"/>
        <v>25</v>
      </c>
      <c r="H231" s="5">
        <v>25</v>
      </c>
      <c r="I231" s="8" t="s">
        <v>12</v>
      </c>
      <c r="J231" s="16" t="s">
        <v>12</v>
      </c>
    </row>
    <row r="232" spans="1:10" x14ac:dyDescent="0.2">
      <c r="A232" s="31"/>
      <c r="B232" s="31"/>
      <c r="C232" s="31"/>
      <c r="D232" s="32"/>
      <c r="E232" s="32"/>
      <c r="F232" s="34"/>
      <c r="G232" s="34"/>
      <c r="H232" s="32"/>
      <c r="I232" s="32"/>
      <c r="J232" s="31"/>
    </row>
    <row r="233" spans="1:10" x14ac:dyDescent="0.2">
      <c r="C233" s="21"/>
      <c r="D233" s="21"/>
      <c r="E233" s="21"/>
      <c r="F233" s="39"/>
      <c r="G233" s="39"/>
      <c r="H233" s="21"/>
      <c r="I233" s="21"/>
      <c r="J233" s="21"/>
    </row>
    <row r="234" spans="1:10" ht="15" customHeight="1" x14ac:dyDescent="0.2">
      <c r="A234" s="20" t="s">
        <v>11</v>
      </c>
      <c r="D234" s="20" t="s">
        <v>8</v>
      </c>
    </row>
    <row r="235" spans="1:10" ht="15" customHeight="1" x14ac:dyDescent="0.2">
      <c r="A235" s="77" t="s">
        <v>89</v>
      </c>
      <c r="B235" s="77"/>
      <c r="C235" s="77"/>
      <c r="D235" s="77"/>
      <c r="E235" s="77"/>
      <c r="F235" s="77"/>
      <c r="G235" s="77"/>
      <c r="H235" s="77"/>
      <c r="I235" s="77"/>
      <c r="J235" s="77"/>
    </row>
    <row r="236" spans="1:10" ht="15" customHeight="1" x14ac:dyDescent="0.2">
      <c r="A236" s="76" t="s">
        <v>88</v>
      </c>
      <c r="B236" s="76"/>
      <c r="C236" s="76"/>
      <c r="D236" s="76"/>
      <c r="E236" s="76"/>
      <c r="F236" s="76"/>
      <c r="G236" s="76"/>
      <c r="H236" s="76"/>
      <c r="I236" s="76"/>
      <c r="J236" s="76"/>
    </row>
    <row r="237" spans="1:10" ht="15" customHeight="1" x14ac:dyDescent="0.2">
      <c r="A237" s="47" t="s">
        <v>81</v>
      </c>
    </row>
    <row r="238" spans="1:10" x14ac:dyDescent="0.2">
      <c r="A238" s="20" t="s">
        <v>82</v>
      </c>
    </row>
    <row r="239" spans="1:10" ht="15" x14ac:dyDescent="0.25">
      <c r="I239" s="54"/>
    </row>
    <row r="244" spans="5:6" ht="15" x14ac:dyDescent="0.25">
      <c r="E244" s="54"/>
      <c r="F244" s="54"/>
    </row>
  </sheetData>
  <mergeCells count="23">
    <mergeCell ref="A1:J1"/>
    <mergeCell ref="A2:J2"/>
    <mergeCell ref="A90:C90"/>
    <mergeCell ref="B62:C62"/>
    <mergeCell ref="G6:G7"/>
    <mergeCell ref="B28:C28"/>
    <mergeCell ref="J6:J7"/>
    <mergeCell ref="A236:J236"/>
    <mergeCell ref="A235:J235"/>
    <mergeCell ref="A161:C161"/>
    <mergeCell ref="H6:H7"/>
    <mergeCell ref="I6:I7"/>
    <mergeCell ref="B204:C204"/>
    <mergeCell ref="E5:E7"/>
    <mergeCell ref="F5:F7"/>
    <mergeCell ref="G5:J5"/>
    <mergeCell ref="A4:C7"/>
    <mergeCell ref="D4:J4"/>
    <mergeCell ref="D5:D7"/>
    <mergeCell ref="B99:C99"/>
    <mergeCell ref="B33:C33"/>
    <mergeCell ref="B170:C170"/>
    <mergeCell ref="B133:C133"/>
  </mergeCells>
  <printOptions horizontalCentered="1"/>
  <pageMargins left="0.74803149606299213" right="0.74803149606299213" top="0.98425196850393704" bottom="0.98425196850393704" header="0" footer="0"/>
  <pageSetup scale="89" orientation="portrait" r:id="rId1"/>
  <ignoredErrors>
    <ignoredError sqref="D55:E55 G55:I55 H87 E87 D25:I25 G219 D60:I60 G209 I67 H40 E40 H45 E45 D41:I44 D45 F45:G45 I45 D40 F40:G40 I40 F91:G91" formula="1"/>
    <ignoredError sqref="E152:H152 F9:F13" formulaRange="1"/>
    <ignoredError sqref="I20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47.</vt:lpstr>
      <vt:lpstr>'Cuadro 47.'!Títulos_a_imprimir</vt:lpstr>
    </vt:vector>
  </TitlesOfParts>
  <Company>CGR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ILZI GUERRA</dc:creator>
  <cp:lastModifiedBy>GRACIELA DE RIOS</cp:lastModifiedBy>
  <cp:lastPrinted>2026-08-05T16:33:43Z</cp:lastPrinted>
  <dcterms:created xsi:type="dcterms:W3CDTF">2004-02-17T16:29:28Z</dcterms:created>
  <dcterms:modified xsi:type="dcterms:W3CDTF">2026-08-17T20:20:03Z</dcterms:modified>
</cp:coreProperties>
</file>