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Boletin de Eliecer Castillo migra 2025 Correcciones\"/>
    </mc:Choice>
  </mc:AlternateContent>
  <bookViews>
    <workbookView xWindow="0" yWindow="0" windowWidth="21600" windowHeight="9435"/>
  </bookViews>
  <sheets>
    <sheet name="38" sheetId="1" r:id="rId1"/>
  </sheets>
  <definedNames>
    <definedName name="_xlnm.Print_Titles" localSheetId="0">'38'!$1:$9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5" i="1"/>
  <c r="D21" i="1"/>
  <c r="H25" i="1"/>
  <c r="G25" i="1"/>
  <c r="E25" i="1"/>
  <c r="E11" i="1" s="1"/>
  <c r="G21" i="1"/>
  <c r="H21" i="1"/>
  <c r="D11" i="1" l="1"/>
  <c r="G12" i="1"/>
  <c r="G11" i="1" s="1"/>
  <c r="F20" i="1"/>
  <c r="F19" i="1"/>
  <c r="F18" i="1"/>
  <c r="F16" i="1"/>
  <c r="B16" i="1" s="1"/>
  <c r="F15" i="1"/>
  <c r="B15" i="1" s="1"/>
  <c r="F14" i="1"/>
  <c r="B14" i="1" s="1"/>
  <c r="H12" i="1"/>
  <c r="H11" i="1" s="1"/>
  <c r="F47" i="1"/>
  <c r="F49" i="1"/>
  <c r="F50" i="1"/>
  <c r="B50" i="1" s="1"/>
  <c r="F51" i="1"/>
  <c r="B51" i="1" s="1"/>
  <c r="F52" i="1"/>
  <c r="F53" i="1"/>
  <c r="F54" i="1"/>
  <c r="F55" i="1"/>
  <c r="F46" i="1"/>
  <c r="F44" i="1"/>
  <c r="F43" i="1"/>
  <c r="F37" i="1"/>
  <c r="F38" i="1"/>
  <c r="F39" i="1"/>
  <c r="F36" i="1"/>
  <c r="F29" i="1"/>
  <c r="F30" i="1"/>
  <c r="F31" i="1"/>
  <c r="B31" i="1" s="1"/>
  <c r="F32" i="1"/>
  <c r="F28" i="1"/>
  <c r="F40" i="1"/>
  <c r="F42" i="1"/>
  <c r="F45" i="1"/>
  <c r="F33" i="1"/>
  <c r="F34" i="1"/>
  <c r="F35" i="1"/>
  <c r="F23" i="1"/>
  <c r="F24" i="1"/>
  <c r="F22" i="1"/>
  <c r="B22" i="1" s="1"/>
  <c r="F21" i="1" l="1"/>
  <c r="F12" i="1"/>
  <c r="B26" i="1" l="1"/>
  <c r="F27" i="1" l="1"/>
  <c r="F25" i="1" s="1"/>
  <c r="F11" i="1" s="1"/>
  <c r="B24" i="1"/>
  <c r="B27" i="1" l="1"/>
  <c r="B42" i="1" l="1"/>
  <c r="B40" i="1"/>
  <c r="B46" i="1" l="1"/>
  <c r="B35" i="1" l="1"/>
  <c r="B28" i="1"/>
  <c r="B55" i="1" l="1"/>
  <c r="B54" i="1"/>
  <c r="B53" i="1"/>
  <c r="B52" i="1"/>
  <c r="B49" i="1"/>
  <c r="B47" i="1"/>
  <c r="B45" i="1"/>
  <c r="B44" i="1"/>
  <c r="B43" i="1"/>
  <c r="B39" i="1"/>
  <c r="B38" i="1"/>
  <c r="B37" i="1"/>
  <c r="B36" i="1"/>
  <c r="B34" i="1"/>
  <c r="B33" i="1"/>
  <c r="B32" i="1"/>
  <c r="B30" i="1"/>
  <c r="B29" i="1"/>
  <c r="B25" i="1" s="1"/>
  <c r="B23" i="1"/>
  <c r="B20" i="1"/>
  <c r="B19" i="1"/>
  <c r="B18" i="1"/>
  <c r="B12" i="1" l="1"/>
  <c r="B21" i="1"/>
  <c r="B11" i="1" l="1"/>
  <c r="C14" i="1" s="1"/>
  <c r="C46" i="1"/>
  <c r="C30" i="1"/>
  <c r="C39" i="1" l="1"/>
  <c r="C53" i="1"/>
  <c r="C34" i="1"/>
  <c r="C51" i="1"/>
  <c r="C28" i="1"/>
  <c r="C37" i="1"/>
  <c r="C49" i="1"/>
  <c r="C40" i="1"/>
  <c r="C27" i="1"/>
  <c r="C32" i="1"/>
  <c r="C50" i="1"/>
  <c r="C24" i="1"/>
  <c r="C16" i="1"/>
  <c r="C15" i="1"/>
  <c r="C44" i="1"/>
  <c r="C22" i="1"/>
  <c r="C21" i="1" s="1"/>
  <c r="C35" i="1"/>
  <c r="C43" i="1"/>
  <c r="C19" i="1"/>
  <c r="C12" i="1" s="1"/>
  <c r="C42" i="1"/>
  <c r="C54" i="1"/>
  <c r="C29" i="1"/>
  <c r="C47" i="1"/>
  <c r="C45" i="1"/>
  <c r="C38" i="1"/>
  <c r="C36" i="1"/>
  <c r="C31" i="1"/>
  <c r="C23" i="1"/>
  <c r="C20" i="1"/>
  <c r="C33" i="1"/>
  <c r="C55" i="1"/>
  <c r="C52" i="1"/>
  <c r="C26" i="1"/>
  <c r="C18" i="1"/>
  <c r="C25" i="1" l="1"/>
  <c r="C11" i="1"/>
</calcChain>
</file>

<file path=xl/connections.xml><?xml version="1.0" encoding="utf-8"?>
<connections xmlns="http://schemas.openxmlformats.org/spreadsheetml/2006/main">
  <connection id="1" sourceFile="\\inec_nas_01\Sociales\MIGRA\BASE DE DATOS\BASE DE DATOS 2021\OTROS PUERTOS 2021\SALIDA\ACCESS\SALIDAS BALBOA Y CRISTOBAL 2021.accdb" keepAlive="1" name="SALIDAS BALBOA Y CRISTOBAL 2021" type="5" refreshedVersion="5" saveData="1">
    <dbPr connection="Provider=Microsoft.ACE.OLEDB.12.0;User ID=Admin;Data Source=\\inec_nas_01\Sociales\MIGRA\BASE DE DATOS\BASE DE DATOS 2021\OTROS PUERTOS 2021\SALIDA\ACCESS\SALI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\\inec_nas_01\Sociales\MIGRA\BASE DE DATOS\BASE DE DATOS 2023\OTROS PUERTOS 2023\ACCESS\SALIDA\SALIDAS BALBOA Y CRISTOBAL 2023.accdb" keepAlive="1" name="SALIDAS BALBOA Y CRISTOBAL 2023" type="5" refreshedVersion="5">
    <dbPr connection="Provider=Microsoft.ACE.OLEDB.12.0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\\inec_nas_01\Sociales\MIGRA\BASE DE DATOS\BASE DE DATOS 2021\OTROS PUERTOS 2021\SALIDA\ACCESS\SALIDAS OTROS PUERTOS 2021.accdb" keepAlive="1" name="SALIDAS OTROS PUERTOS 2021" type="5" refreshedVersion="5">
    <dbPr connection="Provider=Microsoft.ACE.OLEDB.12.0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\\inec_nas_01\Sociales\MIGRA\BASE DE DATOS\BASE DE DATOS 2022\OTROS PUERTOS 2022\ACCESS\SALIDAS OTROS PUERTOS 2022.accdb" keepAlive="1" name="SALIDAS OTROS PUERTOS 2022" type="5" refreshedVersion="5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5" sourceFile="\\inec_nas_01\Sociales\MIGRA\BASE DE DATOS\BASE DE DATOS 2023\OTROS PUERTOS 2023\ACCESS\SALIDA\SALIDAS OTROS PUERTOS 2023.accdb" keepAlive="1" name="SALIDAS OTROS PUERTOS 2023" type="5" refreshedVersion="5">
    <dbPr connection="Provider=Microsoft.ACE.OLEDB.12.0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<sst xmlns="http://schemas.openxmlformats.org/spreadsheetml/2006/main" count="75" uniqueCount="64">
  <si>
    <t>Vía y puerto</t>
  </si>
  <si>
    <t>Salida de pasajeros</t>
  </si>
  <si>
    <t>Total</t>
  </si>
  <si>
    <t>Porcentaje                 (1)</t>
  </si>
  <si>
    <t>Clase</t>
  </si>
  <si>
    <t>Visitantes</t>
  </si>
  <si>
    <t>Pasajeros en cruceros</t>
  </si>
  <si>
    <t>Residentes</t>
  </si>
  <si>
    <t xml:space="preserve">Panameños                                                                                                                                                     </t>
  </si>
  <si>
    <t xml:space="preserve">Extranjeros                                                                                                                                                    </t>
  </si>
  <si>
    <t xml:space="preserve"> TOTAL</t>
  </si>
  <si>
    <t>Aérea</t>
  </si>
  <si>
    <t>..</t>
  </si>
  <si>
    <t>Aeropuerto Internacional de</t>
  </si>
  <si>
    <t xml:space="preserve">     Tocumen</t>
  </si>
  <si>
    <t>Bocas, Isla</t>
  </si>
  <si>
    <t>Enrique Malek (David)</t>
  </si>
  <si>
    <t>Marcos A. Gelabert</t>
  </si>
  <si>
    <t>Río Hato</t>
  </si>
  <si>
    <t>Terrestre</t>
  </si>
  <si>
    <t>Guabito</t>
  </si>
  <si>
    <t>Paso Canoas Internacional</t>
  </si>
  <si>
    <t>Río Sereno (Chiriquí)</t>
  </si>
  <si>
    <t>Almirante</t>
  </si>
  <si>
    <t>Balboa</t>
  </si>
  <si>
    <t>Charco Azul</t>
  </si>
  <si>
    <t>Chiriquí Grande</t>
  </si>
  <si>
    <t>Colón 2000</t>
  </si>
  <si>
    <t>Colón 2000 Crucero</t>
  </si>
  <si>
    <t>Colón Container</t>
  </si>
  <si>
    <t>Flamenco</t>
  </si>
  <si>
    <t>Home Port</t>
  </si>
  <si>
    <t>Jaqué</t>
  </si>
  <si>
    <t>Manzanillo</t>
  </si>
  <si>
    <t xml:space="preserve">Muelle 3 </t>
  </si>
  <si>
    <t>Pedregal</t>
  </si>
  <si>
    <t>Portobelo</t>
  </si>
  <si>
    <t>Porvenir</t>
  </si>
  <si>
    <t>Puerto Armuelles</t>
  </si>
  <si>
    <t>Rodman</t>
  </si>
  <si>
    <t>Sherter Bay</t>
  </si>
  <si>
    <t>Vacamonte</t>
  </si>
  <si>
    <t xml:space="preserve">- Cantidad nula o cero.   </t>
  </si>
  <si>
    <t>Fuente: Servicio Nacional de Migración.</t>
  </si>
  <si>
    <t>Marítima</t>
  </si>
  <si>
    <t>Bahía Las Minas</t>
  </si>
  <si>
    <t>Bocas Marítimo</t>
  </si>
  <si>
    <t>Puerto Obaldía</t>
  </si>
  <si>
    <t xml:space="preserve">.. Dato no aplicable al grupo o categoría.   </t>
  </si>
  <si>
    <t xml:space="preserve">Cuadro 38.  SALIDA DE PASAJEROS DE LA REPÚBLICA, POR CLASE, </t>
  </si>
  <si>
    <t>Muelle 16</t>
  </si>
  <si>
    <t>-</t>
  </si>
  <si>
    <t>Home Port (crucero)</t>
  </si>
  <si>
    <t>Club de Yates Amador</t>
  </si>
  <si>
    <t>Cristóbal</t>
  </si>
  <si>
    <t>SEGÚN  VÍA Y PUERTO:  AÑO 2023</t>
  </si>
  <si>
    <t>Aguadulce</t>
  </si>
  <si>
    <t>Port Colón Panamá Pacífico</t>
  </si>
  <si>
    <t xml:space="preserve">   Colón 2000</t>
  </si>
  <si>
    <t>Marítima: (Continuación)</t>
  </si>
  <si>
    <t>0.0 Cuando la cantidad es menor a la mitad de la unidad o fracción decimal adoptada para la expresión del dato.</t>
  </si>
  <si>
    <t xml:space="preserve">Aeropuerto Internacional de </t>
  </si>
  <si>
    <t>Panamá Pacifico (Howard)</t>
  </si>
  <si>
    <t>(1) De existir diferencia entre el total y los parciales 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</si>
</sst>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&quot;-&quot;;&quot;-&quot;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6" xfId="1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" fillId="0" borderId="9" xfId="0" applyFont="1" applyFill="1" applyBorder="1"/>
    <xf numFmtId="3" fontId="2" fillId="0" borderId="10" xfId="1" applyNumberFormat="1" applyFont="1" applyFill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3" fontId="2" fillId="0" borderId="10" xfId="1" applyNumberFormat="1" applyFont="1" applyBorder="1" applyAlignment="1">
      <alignment horizontal="right"/>
    </xf>
    <xf numFmtId="3" fontId="3" fillId="0" borderId="11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6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2" fillId="0" borderId="8" xfId="1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/>
    <xf numFmtId="164" fontId="3" fillId="0" borderId="8" xfId="1" applyNumberFormat="1" applyFont="1" applyFill="1" applyBorder="1" applyAlignment="1">
      <alignment horizontal="right"/>
    </xf>
    <xf numFmtId="165" fontId="3" fillId="0" borderId="0" xfId="0" applyNumberFormat="1" applyFont="1"/>
    <xf numFmtId="165" fontId="3" fillId="0" borderId="5" xfId="0" applyNumberFormat="1" applyFont="1" applyBorder="1" applyAlignment="1">
      <alignment horizontal="center"/>
    </xf>
    <xf numFmtId="165" fontId="2" fillId="0" borderId="6" xfId="1" applyNumberFormat="1" applyFont="1" applyFill="1" applyBorder="1" applyAlignment="1">
      <alignment horizontal="right"/>
    </xf>
    <xf numFmtId="165" fontId="2" fillId="0" borderId="6" xfId="1" applyNumberFormat="1" applyFont="1" applyBorder="1" applyAlignment="1">
      <alignment horizontal="right"/>
    </xf>
    <xf numFmtId="165" fontId="3" fillId="0" borderId="6" xfId="1" applyNumberFormat="1" applyFont="1" applyBorder="1" applyAlignment="1">
      <alignment horizontal="right"/>
    </xf>
    <xf numFmtId="165" fontId="3" fillId="0" borderId="10" xfId="1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3" fontId="5" fillId="0" borderId="0" xfId="0" applyNumberFormat="1" applyFont="1" applyBorder="1"/>
    <xf numFmtId="3" fontId="5" fillId="0" borderId="0" xfId="1" applyNumberFormat="1" applyFont="1" applyFill="1" applyBorder="1" applyAlignment="1">
      <alignment horizontal="right" vertical="center"/>
    </xf>
    <xf numFmtId="0" fontId="4" fillId="0" borderId="0" xfId="0" applyFont="1" applyFill="1"/>
    <xf numFmtId="0" fontId="3" fillId="0" borderId="0" xfId="0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4" fillId="0" borderId="0" xfId="0" applyFont="1" applyBorder="1"/>
    <xf numFmtId="164" fontId="3" fillId="0" borderId="0" xfId="0" applyNumberFormat="1" applyFont="1" applyFill="1" applyBorder="1" applyAlignment="1"/>
    <xf numFmtId="164" fontId="4" fillId="0" borderId="0" xfId="0" applyNumberFormat="1" applyFont="1"/>
    <xf numFmtId="164" fontId="6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Normal="100" zoomScaleSheetLayoutView="25" workbookViewId="0">
      <selection sqref="A1:H1"/>
    </sheetView>
  </sheetViews>
  <sheetFormatPr baseColWidth="10" defaultRowHeight="12.75" x14ac:dyDescent="0.2"/>
  <cols>
    <col min="1" max="1" width="26" style="1" customWidth="1"/>
    <col min="2" max="2" width="10.85546875" style="2" customWidth="1"/>
    <col min="3" max="3" width="11.28515625" style="30" customWidth="1"/>
    <col min="4" max="5" width="11.7109375" style="1" customWidth="1"/>
    <col min="6" max="6" width="10.85546875" style="2" customWidth="1"/>
    <col min="7" max="7" width="11.7109375" style="1" customWidth="1"/>
    <col min="8" max="8" width="11.7109375" style="3" customWidth="1"/>
    <col min="9" max="9" width="14.5703125" style="38" customWidth="1"/>
    <col min="10" max="11" width="11.42578125" style="37"/>
    <col min="12" max="12" width="11.42578125" style="45"/>
    <col min="13" max="246" width="11.42578125" style="37"/>
    <col min="247" max="247" width="33.5703125" style="37" customWidth="1"/>
    <col min="248" max="248" width="14.28515625" style="37" customWidth="1"/>
    <col min="249" max="251" width="13" style="37" customWidth="1"/>
    <col min="252" max="252" width="14" style="37" customWidth="1"/>
    <col min="253" max="254" width="14.140625" style="37" customWidth="1"/>
    <col min="255" max="255" width="17.85546875" style="37" customWidth="1"/>
    <col min="256" max="256" width="20.140625" style="37" customWidth="1"/>
    <col min="257" max="257" width="14.7109375" style="37" bestFit="1" customWidth="1"/>
    <col min="258" max="502" width="11.42578125" style="37"/>
    <col min="503" max="503" width="33.5703125" style="37" customWidth="1"/>
    <col min="504" max="504" width="14.28515625" style="37" customWidth="1"/>
    <col min="505" max="507" width="13" style="37" customWidth="1"/>
    <col min="508" max="508" width="14" style="37" customWidth="1"/>
    <col min="509" max="510" width="14.140625" style="37" customWidth="1"/>
    <col min="511" max="511" width="17.85546875" style="37" customWidth="1"/>
    <col min="512" max="512" width="20.140625" style="37" customWidth="1"/>
    <col min="513" max="513" width="14.7109375" style="37" bestFit="1" customWidth="1"/>
    <col min="514" max="758" width="11.42578125" style="37"/>
    <col min="759" max="759" width="33.5703125" style="37" customWidth="1"/>
    <col min="760" max="760" width="14.28515625" style="37" customWidth="1"/>
    <col min="761" max="763" width="13" style="37" customWidth="1"/>
    <col min="764" max="764" width="14" style="37" customWidth="1"/>
    <col min="765" max="766" width="14.140625" style="37" customWidth="1"/>
    <col min="767" max="767" width="17.85546875" style="37" customWidth="1"/>
    <col min="768" max="768" width="20.140625" style="37" customWidth="1"/>
    <col min="769" max="769" width="14.7109375" style="37" bestFit="1" customWidth="1"/>
    <col min="770" max="1014" width="11.42578125" style="37"/>
    <col min="1015" max="1015" width="33.5703125" style="37" customWidth="1"/>
    <col min="1016" max="1016" width="14.28515625" style="37" customWidth="1"/>
    <col min="1017" max="1019" width="13" style="37" customWidth="1"/>
    <col min="1020" max="1020" width="14" style="37" customWidth="1"/>
    <col min="1021" max="1022" width="14.140625" style="37" customWidth="1"/>
    <col min="1023" max="1023" width="17.85546875" style="37" customWidth="1"/>
    <col min="1024" max="1024" width="20.140625" style="37" customWidth="1"/>
    <col min="1025" max="1025" width="14.7109375" style="37" bestFit="1" customWidth="1"/>
    <col min="1026" max="1270" width="11.42578125" style="37"/>
    <col min="1271" max="1271" width="33.5703125" style="37" customWidth="1"/>
    <col min="1272" max="1272" width="14.28515625" style="37" customWidth="1"/>
    <col min="1273" max="1275" width="13" style="37" customWidth="1"/>
    <col min="1276" max="1276" width="14" style="37" customWidth="1"/>
    <col min="1277" max="1278" width="14.140625" style="37" customWidth="1"/>
    <col min="1279" max="1279" width="17.85546875" style="37" customWidth="1"/>
    <col min="1280" max="1280" width="20.140625" style="37" customWidth="1"/>
    <col min="1281" max="1281" width="14.7109375" style="37" bestFit="1" customWidth="1"/>
    <col min="1282" max="1526" width="11.42578125" style="37"/>
    <col min="1527" max="1527" width="33.5703125" style="37" customWidth="1"/>
    <col min="1528" max="1528" width="14.28515625" style="37" customWidth="1"/>
    <col min="1529" max="1531" width="13" style="37" customWidth="1"/>
    <col min="1532" max="1532" width="14" style="37" customWidth="1"/>
    <col min="1533" max="1534" width="14.140625" style="37" customWidth="1"/>
    <col min="1535" max="1535" width="17.85546875" style="37" customWidth="1"/>
    <col min="1536" max="1536" width="20.140625" style="37" customWidth="1"/>
    <col min="1537" max="1537" width="14.7109375" style="37" bestFit="1" customWidth="1"/>
    <col min="1538" max="1782" width="11.42578125" style="37"/>
    <col min="1783" max="1783" width="33.5703125" style="37" customWidth="1"/>
    <col min="1784" max="1784" width="14.28515625" style="37" customWidth="1"/>
    <col min="1785" max="1787" width="13" style="37" customWidth="1"/>
    <col min="1788" max="1788" width="14" style="37" customWidth="1"/>
    <col min="1789" max="1790" width="14.140625" style="37" customWidth="1"/>
    <col min="1791" max="1791" width="17.85546875" style="37" customWidth="1"/>
    <col min="1792" max="1792" width="20.140625" style="37" customWidth="1"/>
    <col min="1793" max="1793" width="14.7109375" style="37" bestFit="1" customWidth="1"/>
    <col min="1794" max="2038" width="11.42578125" style="37"/>
    <col min="2039" max="2039" width="33.5703125" style="37" customWidth="1"/>
    <col min="2040" max="2040" width="14.28515625" style="37" customWidth="1"/>
    <col min="2041" max="2043" width="13" style="37" customWidth="1"/>
    <col min="2044" max="2044" width="14" style="37" customWidth="1"/>
    <col min="2045" max="2046" width="14.140625" style="37" customWidth="1"/>
    <col min="2047" max="2047" width="17.85546875" style="37" customWidth="1"/>
    <col min="2048" max="2048" width="20.140625" style="37" customWidth="1"/>
    <col min="2049" max="2049" width="14.7109375" style="37" bestFit="1" customWidth="1"/>
    <col min="2050" max="2294" width="11.42578125" style="37"/>
    <col min="2295" max="2295" width="33.5703125" style="37" customWidth="1"/>
    <col min="2296" max="2296" width="14.28515625" style="37" customWidth="1"/>
    <col min="2297" max="2299" width="13" style="37" customWidth="1"/>
    <col min="2300" max="2300" width="14" style="37" customWidth="1"/>
    <col min="2301" max="2302" width="14.140625" style="37" customWidth="1"/>
    <col min="2303" max="2303" width="17.85546875" style="37" customWidth="1"/>
    <col min="2304" max="2304" width="20.140625" style="37" customWidth="1"/>
    <col min="2305" max="2305" width="14.7109375" style="37" bestFit="1" customWidth="1"/>
    <col min="2306" max="2550" width="11.42578125" style="37"/>
    <col min="2551" max="2551" width="33.5703125" style="37" customWidth="1"/>
    <col min="2552" max="2552" width="14.28515625" style="37" customWidth="1"/>
    <col min="2553" max="2555" width="13" style="37" customWidth="1"/>
    <col min="2556" max="2556" width="14" style="37" customWidth="1"/>
    <col min="2557" max="2558" width="14.140625" style="37" customWidth="1"/>
    <col min="2559" max="2559" width="17.85546875" style="37" customWidth="1"/>
    <col min="2560" max="2560" width="20.140625" style="37" customWidth="1"/>
    <col min="2561" max="2561" width="14.7109375" style="37" bestFit="1" customWidth="1"/>
    <col min="2562" max="2806" width="11.42578125" style="37"/>
    <col min="2807" max="2807" width="33.5703125" style="37" customWidth="1"/>
    <col min="2808" max="2808" width="14.28515625" style="37" customWidth="1"/>
    <col min="2809" max="2811" width="13" style="37" customWidth="1"/>
    <col min="2812" max="2812" width="14" style="37" customWidth="1"/>
    <col min="2813" max="2814" width="14.140625" style="37" customWidth="1"/>
    <col min="2815" max="2815" width="17.85546875" style="37" customWidth="1"/>
    <col min="2816" max="2816" width="20.140625" style="37" customWidth="1"/>
    <col min="2817" max="2817" width="14.7109375" style="37" bestFit="1" customWidth="1"/>
    <col min="2818" max="3062" width="11.42578125" style="37"/>
    <col min="3063" max="3063" width="33.5703125" style="37" customWidth="1"/>
    <col min="3064" max="3064" width="14.28515625" style="37" customWidth="1"/>
    <col min="3065" max="3067" width="13" style="37" customWidth="1"/>
    <col min="3068" max="3068" width="14" style="37" customWidth="1"/>
    <col min="3069" max="3070" width="14.140625" style="37" customWidth="1"/>
    <col min="3071" max="3071" width="17.85546875" style="37" customWidth="1"/>
    <col min="3072" max="3072" width="20.140625" style="37" customWidth="1"/>
    <col min="3073" max="3073" width="14.7109375" style="37" bestFit="1" customWidth="1"/>
    <col min="3074" max="3318" width="11.42578125" style="37"/>
    <col min="3319" max="3319" width="33.5703125" style="37" customWidth="1"/>
    <col min="3320" max="3320" width="14.28515625" style="37" customWidth="1"/>
    <col min="3321" max="3323" width="13" style="37" customWidth="1"/>
    <col min="3324" max="3324" width="14" style="37" customWidth="1"/>
    <col min="3325" max="3326" width="14.140625" style="37" customWidth="1"/>
    <col min="3327" max="3327" width="17.85546875" style="37" customWidth="1"/>
    <col min="3328" max="3328" width="20.140625" style="37" customWidth="1"/>
    <col min="3329" max="3329" width="14.7109375" style="37" bestFit="1" customWidth="1"/>
    <col min="3330" max="3574" width="11.42578125" style="37"/>
    <col min="3575" max="3575" width="33.5703125" style="37" customWidth="1"/>
    <col min="3576" max="3576" width="14.28515625" style="37" customWidth="1"/>
    <col min="3577" max="3579" width="13" style="37" customWidth="1"/>
    <col min="3580" max="3580" width="14" style="37" customWidth="1"/>
    <col min="3581" max="3582" width="14.140625" style="37" customWidth="1"/>
    <col min="3583" max="3583" width="17.85546875" style="37" customWidth="1"/>
    <col min="3584" max="3584" width="20.140625" style="37" customWidth="1"/>
    <col min="3585" max="3585" width="14.7109375" style="37" bestFit="1" customWidth="1"/>
    <col min="3586" max="3830" width="11.42578125" style="37"/>
    <col min="3831" max="3831" width="33.5703125" style="37" customWidth="1"/>
    <col min="3832" max="3832" width="14.28515625" style="37" customWidth="1"/>
    <col min="3833" max="3835" width="13" style="37" customWidth="1"/>
    <col min="3836" max="3836" width="14" style="37" customWidth="1"/>
    <col min="3837" max="3838" width="14.140625" style="37" customWidth="1"/>
    <col min="3839" max="3839" width="17.85546875" style="37" customWidth="1"/>
    <col min="3840" max="3840" width="20.140625" style="37" customWidth="1"/>
    <col min="3841" max="3841" width="14.7109375" style="37" bestFit="1" customWidth="1"/>
    <col min="3842" max="4086" width="11.42578125" style="37"/>
    <col min="4087" max="4087" width="33.5703125" style="37" customWidth="1"/>
    <col min="4088" max="4088" width="14.28515625" style="37" customWidth="1"/>
    <col min="4089" max="4091" width="13" style="37" customWidth="1"/>
    <col min="4092" max="4092" width="14" style="37" customWidth="1"/>
    <col min="4093" max="4094" width="14.140625" style="37" customWidth="1"/>
    <col min="4095" max="4095" width="17.85546875" style="37" customWidth="1"/>
    <col min="4096" max="4096" width="20.140625" style="37" customWidth="1"/>
    <col min="4097" max="4097" width="14.7109375" style="37" bestFit="1" customWidth="1"/>
    <col min="4098" max="4342" width="11.42578125" style="37"/>
    <col min="4343" max="4343" width="33.5703125" style="37" customWidth="1"/>
    <col min="4344" max="4344" width="14.28515625" style="37" customWidth="1"/>
    <col min="4345" max="4347" width="13" style="37" customWidth="1"/>
    <col min="4348" max="4348" width="14" style="37" customWidth="1"/>
    <col min="4349" max="4350" width="14.140625" style="37" customWidth="1"/>
    <col min="4351" max="4351" width="17.85546875" style="37" customWidth="1"/>
    <col min="4352" max="4352" width="20.140625" style="37" customWidth="1"/>
    <col min="4353" max="4353" width="14.7109375" style="37" bestFit="1" customWidth="1"/>
    <col min="4354" max="4598" width="11.42578125" style="37"/>
    <col min="4599" max="4599" width="33.5703125" style="37" customWidth="1"/>
    <col min="4600" max="4600" width="14.28515625" style="37" customWidth="1"/>
    <col min="4601" max="4603" width="13" style="37" customWidth="1"/>
    <col min="4604" max="4604" width="14" style="37" customWidth="1"/>
    <col min="4605" max="4606" width="14.140625" style="37" customWidth="1"/>
    <col min="4607" max="4607" width="17.85546875" style="37" customWidth="1"/>
    <col min="4608" max="4608" width="20.140625" style="37" customWidth="1"/>
    <col min="4609" max="4609" width="14.7109375" style="37" bestFit="1" customWidth="1"/>
    <col min="4610" max="4854" width="11.42578125" style="37"/>
    <col min="4855" max="4855" width="33.5703125" style="37" customWidth="1"/>
    <col min="4856" max="4856" width="14.28515625" style="37" customWidth="1"/>
    <col min="4857" max="4859" width="13" style="37" customWidth="1"/>
    <col min="4860" max="4860" width="14" style="37" customWidth="1"/>
    <col min="4861" max="4862" width="14.140625" style="37" customWidth="1"/>
    <col min="4863" max="4863" width="17.85546875" style="37" customWidth="1"/>
    <col min="4864" max="4864" width="20.140625" style="37" customWidth="1"/>
    <col min="4865" max="4865" width="14.7109375" style="37" bestFit="1" customWidth="1"/>
    <col min="4866" max="5110" width="11.42578125" style="37"/>
    <col min="5111" max="5111" width="33.5703125" style="37" customWidth="1"/>
    <col min="5112" max="5112" width="14.28515625" style="37" customWidth="1"/>
    <col min="5113" max="5115" width="13" style="37" customWidth="1"/>
    <col min="5116" max="5116" width="14" style="37" customWidth="1"/>
    <col min="5117" max="5118" width="14.140625" style="37" customWidth="1"/>
    <col min="5119" max="5119" width="17.85546875" style="37" customWidth="1"/>
    <col min="5120" max="5120" width="20.140625" style="37" customWidth="1"/>
    <col min="5121" max="5121" width="14.7109375" style="37" bestFit="1" customWidth="1"/>
    <col min="5122" max="5366" width="11.42578125" style="37"/>
    <col min="5367" max="5367" width="33.5703125" style="37" customWidth="1"/>
    <col min="5368" max="5368" width="14.28515625" style="37" customWidth="1"/>
    <col min="5369" max="5371" width="13" style="37" customWidth="1"/>
    <col min="5372" max="5372" width="14" style="37" customWidth="1"/>
    <col min="5373" max="5374" width="14.140625" style="37" customWidth="1"/>
    <col min="5375" max="5375" width="17.85546875" style="37" customWidth="1"/>
    <col min="5376" max="5376" width="20.140625" style="37" customWidth="1"/>
    <col min="5377" max="5377" width="14.7109375" style="37" bestFit="1" customWidth="1"/>
    <col min="5378" max="5622" width="11.42578125" style="37"/>
    <col min="5623" max="5623" width="33.5703125" style="37" customWidth="1"/>
    <col min="5624" max="5624" width="14.28515625" style="37" customWidth="1"/>
    <col min="5625" max="5627" width="13" style="37" customWidth="1"/>
    <col min="5628" max="5628" width="14" style="37" customWidth="1"/>
    <col min="5629" max="5630" width="14.140625" style="37" customWidth="1"/>
    <col min="5631" max="5631" width="17.85546875" style="37" customWidth="1"/>
    <col min="5632" max="5632" width="20.140625" style="37" customWidth="1"/>
    <col min="5633" max="5633" width="14.7109375" style="37" bestFit="1" customWidth="1"/>
    <col min="5634" max="5878" width="11.42578125" style="37"/>
    <col min="5879" max="5879" width="33.5703125" style="37" customWidth="1"/>
    <col min="5880" max="5880" width="14.28515625" style="37" customWidth="1"/>
    <col min="5881" max="5883" width="13" style="37" customWidth="1"/>
    <col min="5884" max="5884" width="14" style="37" customWidth="1"/>
    <col min="5885" max="5886" width="14.140625" style="37" customWidth="1"/>
    <col min="5887" max="5887" width="17.85546875" style="37" customWidth="1"/>
    <col min="5888" max="5888" width="20.140625" style="37" customWidth="1"/>
    <col min="5889" max="5889" width="14.7109375" style="37" bestFit="1" customWidth="1"/>
    <col min="5890" max="6134" width="11.42578125" style="37"/>
    <col min="6135" max="6135" width="33.5703125" style="37" customWidth="1"/>
    <col min="6136" max="6136" width="14.28515625" style="37" customWidth="1"/>
    <col min="6137" max="6139" width="13" style="37" customWidth="1"/>
    <col min="6140" max="6140" width="14" style="37" customWidth="1"/>
    <col min="6141" max="6142" width="14.140625" style="37" customWidth="1"/>
    <col min="6143" max="6143" width="17.85546875" style="37" customWidth="1"/>
    <col min="6144" max="6144" width="20.140625" style="37" customWidth="1"/>
    <col min="6145" max="6145" width="14.7109375" style="37" bestFit="1" customWidth="1"/>
    <col min="6146" max="6390" width="11.42578125" style="37"/>
    <col min="6391" max="6391" width="33.5703125" style="37" customWidth="1"/>
    <col min="6392" max="6392" width="14.28515625" style="37" customWidth="1"/>
    <col min="6393" max="6395" width="13" style="37" customWidth="1"/>
    <col min="6396" max="6396" width="14" style="37" customWidth="1"/>
    <col min="6397" max="6398" width="14.140625" style="37" customWidth="1"/>
    <col min="6399" max="6399" width="17.85546875" style="37" customWidth="1"/>
    <col min="6400" max="6400" width="20.140625" style="37" customWidth="1"/>
    <col min="6401" max="6401" width="14.7109375" style="37" bestFit="1" customWidth="1"/>
    <col min="6402" max="6646" width="11.42578125" style="37"/>
    <col min="6647" max="6647" width="33.5703125" style="37" customWidth="1"/>
    <col min="6648" max="6648" width="14.28515625" style="37" customWidth="1"/>
    <col min="6649" max="6651" width="13" style="37" customWidth="1"/>
    <col min="6652" max="6652" width="14" style="37" customWidth="1"/>
    <col min="6653" max="6654" width="14.140625" style="37" customWidth="1"/>
    <col min="6655" max="6655" width="17.85546875" style="37" customWidth="1"/>
    <col min="6656" max="6656" width="20.140625" style="37" customWidth="1"/>
    <col min="6657" max="6657" width="14.7109375" style="37" bestFit="1" customWidth="1"/>
    <col min="6658" max="6902" width="11.42578125" style="37"/>
    <col min="6903" max="6903" width="33.5703125" style="37" customWidth="1"/>
    <col min="6904" max="6904" width="14.28515625" style="37" customWidth="1"/>
    <col min="6905" max="6907" width="13" style="37" customWidth="1"/>
    <col min="6908" max="6908" width="14" style="37" customWidth="1"/>
    <col min="6909" max="6910" width="14.140625" style="37" customWidth="1"/>
    <col min="6911" max="6911" width="17.85546875" style="37" customWidth="1"/>
    <col min="6912" max="6912" width="20.140625" style="37" customWidth="1"/>
    <col min="6913" max="6913" width="14.7109375" style="37" bestFit="1" customWidth="1"/>
    <col min="6914" max="7158" width="11.42578125" style="37"/>
    <col min="7159" max="7159" width="33.5703125" style="37" customWidth="1"/>
    <col min="7160" max="7160" width="14.28515625" style="37" customWidth="1"/>
    <col min="7161" max="7163" width="13" style="37" customWidth="1"/>
    <col min="7164" max="7164" width="14" style="37" customWidth="1"/>
    <col min="7165" max="7166" width="14.140625" style="37" customWidth="1"/>
    <col min="7167" max="7167" width="17.85546875" style="37" customWidth="1"/>
    <col min="7168" max="7168" width="20.140625" style="37" customWidth="1"/>
    <col min="7169" max="7169" width="14.7109375" style="37" bestFit="1" customWidth="1"/>
    <col min="7170" max="7414" width="11.42578125" style="37"/>
    <col min="7415" max="7415" width="33.5703125" style="37" customWidth="1"/>
    <col min="7416" max="7416" width="14.28515625" style="37" customWidth="1"/>
    <col min="7417" max="7419" width="13" style="37" customWidth="1"/>
    <col min="7420" max="7420" width="14" style="37" customWidth="1"/>
    <col min="7421" max="7422" width="14.140625" style="37" customWidth="1"/>
    <col min="7423" max="7423" width="17.85546875" style="37" customWidth="1"/>
    <col min="7424" max="7424" width="20.140625" style="37" customWidth="1"/>
    <col min="7425" max="7425" width="14.7109375" style="37" bestFit="1" customWidth="1"/>
    <col min="7426" max="7670" width="11.42578125" style="37"/>
    <col min="7671" max="7671" width="33.5703125" style="37" customWidth="1"/>
    <col min="7672" max="7672" width="14.28515625" style="37" customWidth="1"/>
    <col min="7673" max="7675" width="13" style="37" customWidth="1"/>
    <col min="7676" max="7676" width="14" style="37" customWidth="1"/>
    <col min="7677" max="7678" width="14.140625" style="37" customWidth="1"/>
    <col min="7679" max="7679" width="17.85546875" style="37" customWidth="1"/>
    <col min="7680" max="7680" width="20.140625" style="37" customWidth="1"/>
    <col min="7681" max="7681" width="14.7109375" style="37" bestFit="1" customWidth="1"/>
    <col min="7682" max="7926" width="11.42578125" style="37"/>
    <col min="7927" max="7927" width="33.5703125" style="37" customWidth="1"/>
    <col min="7928" max="7928" width="14.28515625" style="37" customWidth="1"/>
    <col min="7929" max="7931" width="13" style="37" customWidth="1"/>
    <col min="7932" max="7932" width="14" style="37" customWidth="1"/>
    <col min="7933" max="7934" width="14.140625" style="37" customWidth="1"/>
    <col min="7935" max="7935" width="17.85546875" style="37" customWidth="1"/>
    <col min="7936" max="7936" width="20.140625" style="37" customWidth="1"/>
    <col min="7937" max="7937" width="14.7109375" style="37" bestFit="1" customWidth="1"/>
    <col min="7938" max="8182" width="11.42578125" style="37"/>
    <col min="8183" max="8183" width="33.5703125" style="37" customWidth="1"/>
    <col min="8184" max="8184" width="14.28515625" style="37" customWidth="1"/>
    <col min="8185" max="8187" width="13" style="37" customWidth="1"/>
    <col min="8188" max="8188" width="14" style="37" customWidth="1"/>
    <col min="8189" max="8190" width="14.140625" style="37" customWidth="1"/>
    <col min="8191" max="8191" width="17.85546875" style="37" customWidth="1"/>
    <col min="8192" max="8192" width="20.140625" style="37" customWidth="1"/>
    <col min="8193" max="8193" width="14.7109375" style="37" bestFit="1" customWidth="1"/>
    <col min="8194" max="8438" width="11.42578125" style="37"/>
    <col min="8439" max="8439" width="33.5703125" style="37" customWidth="1"/>
    <col min="8440" max="8440" width="14.28515625" style="37" customWidth="1"/>
    <col min="8441" max="8443" width="13" style="37" customWidth="1"/>
    <col min="8444" max="8444" width="14" style="37" customWidth="1"/>
    <col min="8445" max="8446" width="14.140625" style="37" customWidth="1"/>
    <col min="8447" max="8447" width="17.85546875" style="37" customWidth="1"/>
    <col min="8448" max="8448" width="20.140625" style="37" customWidth="1"/>
    <col min="8449" max="8449" width="14.7109375" style="37" bestFit="1" customWidth="1"/>
    <col min="8450" max="8694" width="11.42578125" style="37"/>
    <col min="8695" max="8695" width="33.5703125" style="37" customWidth="1"/>
    <col min="8696" max="8696" width="14.28515625" style="37" customWidth="1"/>
    <col min="8697" max="8699" width="13" style="37" customWidth="1"/>
    <col min="8700" max="8700" width="14" style="37" customWidth="1"/>
    <col min="8701" max="8702" width="14.140625" style="37" customWidth="1"/>
    <col min="8703" max="8703" width="17.85546875" style="37" customWidth="1"/>
    <col min="8704" max="8704" width="20.140625" style="37" customWidth="1"/>
    <col min="8705" max="8705" width="14.7109375" style="37" bestFit="1" customWidth="1"/>
    <col min="8706" max="8950" width="11.42578125" style="37"/>
    <col min="8951" max="8951" width="33.5703125" style="37" customWidth="1"/>
    <col min="8952" max="8952" width="14.28515625" style="37" customWidth="1"/>
    <col min="8953" max="8955" width="13" style="37" customWidth="1"/>
    <col min="8956" max="8956" width="14" style="37" customWidth="1"/>
    <col min="8957" max="8958" width="14.140625" style="37" customWidth="1"/>
    <col min="8959" max="8959" width="17.85546875" style="37" customWidth="1"/>
    <col min="8960" max="8960" width="20.140625" style="37" customWidth="1"/>
    <col min="8961" max="8961" width="14.7109375" style="37" bestFit="1" customWidth="1"/>
    <col min="8962" max="9206" width="11.42578125" style="37"/>
    <col min="9207" max="9207" width="33.5703125" style="37" customWidth="1"/>
    <col min="9208" max="9208" width="14.28515625" style="37" customWidth="1"/>
    <col min="9209" max="9211" width="13" style="37" customWidth="1"/>
    <col min="9212" max="9212" width="14" style="37" customWidth="1"/>
    <col min="9213" max="9214" width="14.140625" style="37" customWidth="1"/>
    <col min="9215" max="9215" width="17.85546875" style="37" customWidth="1"/>
    <col min="9216" max="9216" width="20.140625" style="37" customWidth="1"/>
    <col min="9217" max="9217" width="14.7109375" style="37" bestFit="1" customWidth="1"/>
    <col min="9218" max="9462" width="11.42578125" style="37"/>
    <col min="9463" max="9463" width="33.5703125" style="37" customWidth="1"/>
    <col min="9464" max="9464" width="14.28515625" style="37" customWidth="1"/>
    <col min="9465" max="9467" width="13" style="37" customWidth="1"/>
    <col min="9468" max="9468" width="14" style="37" customWidth="1"/>
    <col min="9469" max="9470" width="14.140625" style="37" customWidth="1"/>
    <col min="9471" max="9471" width="17.85546875" style="37" customWidth="1"/>
    <col min="9472" max="9472" width="20.140625" style="37" customWidth="1"/>
    <col min="9473" max="9473" width="14.7109375" style="37" bestFit="1" customWidth="1"/>
    <col min="9474" max="9718" width="11.42578125" style="37"/>
    <col min="9719" max="9719" width="33.5703125" style="37" customWidth="1"/>
    <col min="9720" max="9720" width="14.28515625" style="37" customWidth="1"/>
    <col min="9721" max="9723" width="13" style="37" customWidth="1"/>
    <col min="9724" max="9724" width="14" style="37" customWidth="1"/>
    <col min="9725" max="9726" width="14.140625" style="37" customWidth="1"/>
    <col min="9727" max="9727" width="17.85546875" style="37" customWidth="1"/>
    <col min="9728" max="9728" width="20.140625" style="37" customWidth="1"/>
    <col min="9729" max="9729" width="14.7109375" style="37" bestFit="1" customWidth="1"/>
    <col min="9730" max="9974" width="11.42578125" style="37"/>
    <col min="9975" max="9975" width="33.5703125" style="37" customWidth="1"/>
    <col min="9976" max="9976" width="14.28515625" style="37" customWidth="1"/>
    <col min="9977" max="9979" width="13" style="37" customWidth="1"/>
    <col min="9980" max="9980" width="14" style="37" customWidth="1"/>
    <col min="9981" max="9982" width="14.140625" style="37" customWidth="1"/>
    <col min="9983" max="9983" width="17.85546875" style="37" customWidth="1"/>
    <col min="9984" max="9984" width="20.140625" style="37" customWidth="1"/>
    <col min="9985" max="9985" width="14.7109375" style="37" bestFit="1" customWidth="1"/>
    <col min="9986" max="10230" width="11.42578125" style="37"/>
    <col min="10231" max="10231" width="33.5703125" style="37" customWidth="1"/>
    <col min="10232" max="10232" width="14.28515625" style="37" customWidth="1"/>
    <col min="10233" max="10235" width="13" style="37" customWidth="1"/>
    <col min="10236" max="10236" width="14" style="37" customWidth="1"/>
    <col min="10237" max="10238" width="14.140625" style="37" customWidth="1"/>
    <col min="10239" max="10239" width="17.85546875" style="37" customWidth="1"/>
    <col min="10240" max="10240" width="20.140625" style="37" customWidth="1"/>
    <col min="10241" max="10241" width="14.7109375" style="37" bestFit="1" customWidth="1"/>
    <col min="10242" max="10486" width="11.42578125" style="37"/>
    <col min="10487" max="10487" width="33.5703125" style="37" customWidth="1"/>
    <col min="10488" max="10488" width="14.28515625" style="37" customWidth="1"/>
    <col min="10489" max="10491" width="13" style="37" customWidth="1"/>
    <col min="10492" max="10492" width="14" style="37" customWidth="1"/>
    <col min="10493" max="10494" width="14.140625" style="37" customWidth="1"/>
    <col min="10495" max="10495" width="17.85546875" style="37" customWidth="1"/>
    <col min="10496" max="10496" width="20.140625" style="37" customWidth="1"/>
    <col min="10497" max="10497" width="14.7109375" style="37" bestFit="1" customWidth="1"/>
    <col min="10498" max="10742" width="11.42578125" style="37"/>
    <col min="10743" max="10743" width="33.5703125" style="37" customWidth="1"/>
    <col min="10744" max="10744" width="14.28515625" style="37" customWidth="1"/>
    <col min="10745" max="10747" width="13" style="37" customWidth="1"/>
    <col min="10748" max="10748" width="14" style="37" customWidth="1"/>
    <col min="10749" max="10750" width="14.140625" style="37" customWidth="1"/>
    <col min="10751" max="10751" width="17.85546875" style="37" customWidth="1"/>
    <col min="10752" max="10752" width="20.140625" style="37" customWidth="1"/>
    <col min="10753" max="10753" width="14.7109375" style="37" bestFit="1" customWidth="1"/>
    <col min="10754" max="10998" width="11.42578125" style="37"/>
    <col min="10999" max="10999" width="33.5703125" style="37" customWidth="1"/>
    <col min="11000" max="11000" width="14.28515625" style="37" customWidth="1"/>
    <col min="11001" max="11003" width="13" style="37" customWidth="1"/>
    <col min="11004" max="11004" width="14" style="37" customWidth="1"/>
    <col min="11005" max="11006" width="14.140625" style="37" customWidth="1"/>
    <col min="11007" max="11007" width="17.85546875" style="37" customWidth="1"/>
    <col min="11008" max="11008" width="20.140625" style="37" customWidth="1"/>
    <col min="11009" max="11009" width="14.7109375" style="37" bestFit="1" customWidth="1"/>
    <col min="11010" max="11254" width="11.42578125" style="37"/>
    <col min="11255" max="11255" width="33.5703125" style="37" customWidth="1"/>
    <col min="11256" max="11256" width="14.28515625" style="37" customWidth="1"/>
    <col min="11257" max="11259" width="13" style="37" customWidth="1"/>
    <col min="11260" max="11260" width="14" style="37" customWidth="1"/>
    <col min="11261" max="11262" width="14.140625" style="37" customWidth="1"/>
    <col min="11263" max="11263" width="17.85546875" style="37" customWidth="1"/>
    <col min="11264" max="11264" width="20.140625" style="37" customWidth="1"/>
    <col min="11265" max="11265" width="14.7109375" style="37" bestFit="1" customWidth="1"/>
    <col min="11266" max="11510" width="11.42578125" style="37"/>
    <col min="11511" max="11511" width="33.5703125" style="37" customWidth="1"/>
    <col min="11512" max="11512" width="14.28515625" style="37" customWidth="1"/>
    <col min="11513" max="11515" width="13" style="37" customWidth="1"/>
    <col min="11516" max="11516" width="14" style="37" customWidth="1"/>
    <col min="11517" max="11518" width="14.140625" style="37" customWidth="1"/>
    <col min="11519" max="11519" width="17.85546875" style="37" customWidth="1"/>
    <col min="11520" max="11520" width="20.140625" style="37" customWidth="1"/>
    <col min="11521" max="11521" width="14.7109375" style="37" bestFit="1" customWidth="1"/>
    <col min="11522" max="11766" width="11.42578125" style="37"/>
    <col min="11767" max="11767" width="33.5703125" style="37" customWidth="1"/>
    <col min="11768" max="11768" width="14.28515625" style="37" customWidth="1"/>
    <col min="11769" max="11771" width="13" style="37" customWidth="1"/>
    <col min="11772" max="11772" width="14" style="37" customWidth="1"/>
    <col min="11773" max="11774" width="14.140625" style="37" customWidth="1"/>
    <col min="11775" max="11775" width="17.85546875" style="37" customWidth="1"/>
    <col min="11776" max="11776" width="20.140625" style="37" customWidth="1"/>
    <col min="11777" max="11777" width="14.7109375" style="37" bestFit="1" customWidth="1"/>
    <col min="11778" max="12022" width="11.42578125" style="37"/>
    <col min="12023" max="12023" width="33.5703125" style="37" customWidth="1"/>
    <col min="12024" max="12024" width="14.28515625" style="37" customWidth="1"/>
    <col min="12025" max="12027" width="13" style="37" customWidth="1"/>
    <col min="12028" max="12028" width="14" style="37" customWidth="1"/>
    <col min="12029" max="12030" width="14.140625" style="37" customWidth="1"/>
    <col min="12031" max="12031" width="17.85546875" style="37" customWidth="1"/>
    <col min="12032" max="12032" width="20.140625" style="37" customWidth="1"/>
    <col min="12033" max="12033" width="14.7109375" style="37" bestFit="1" customWidth="1"/>
    <col min="12034" max="12278" width="11.42578125" style="37"/>
    <col min="12279" max="12279" width="33.5703125" style="37" customWidth="1"/>
    <col min="12280" max="12280" width="14.28515625" style="37" customWidth="1"/>
    <col min="12281" max="12283" width="13" style="37" customWidth="1"/>
    <col min="12284" max="12284" width="14" style="37" customWidth="1"/>
    <col min="12285" max="12286" width="14.140625" style="37" customWidth="1"/>
    <col min="12287" max="12287" width="17.85546875" style="37" customWidth="1"/>
    <col min="12288" max="12288" width="20.140625" style="37" customWidth="1"/>
    <col min="12289" max="12289" width="14.7109375" style="37" bestFit="1" customWidth="1"/>
    <col min="12290" max="12534" width="11.42578125" style="37"/>
    <col min="12535" max="12535" width="33.5703125" style="37" customWidth="1"/>
    <col min="12536" max="12536" width="14.28515625" style="37" customWidth="1"/>
    <col min="12537" max="12539" width="13" style="37" customWidth="1"/>
    <col min="12540" max="12540" width="14" style="37" customWidth="1"/>
    <col min="12541" max="12542" width="14.140625" style="37" customWidth="1"/>
    <col min="12543" max="12543" width="17.85546875" style="37" customWidth="1"/>
    <col min="12544" max="12544" width="20.140625" style="37" customWidth="1"/>
    <col min="12545" max="12545" width="14.7109375" style="37" bestFit="1" customWidth="1"/>
    <col min="12546" max="12790" width="11.42578125" style="37"/>
    <col min="12791" max="12791" width="33.5703125" style="37" customWidth="1"/>
    <col min="12792" max="12792" width="14.28515625" style="37" customWidth="1"/>
    <col min="12793" max="12795" width="13" style="37" customWidth="1"/>
    <col min="12796" max="12796" width="14" style="37" customWidth="1"/>
    <col min="12797" max="12798" width="14.140625" style="37" customWidth="1"/>
    <col min="12799" max="12799" width="17.85546875" style="37" customWidth="1"/>
    <col min="12800" max="12800" width="20.140625" style="37" customWidth="1"/>
    <col min="12801" max="12801" width="14.7109375" style="37" bestFit="1" customWidth="1"/>
    <col min="12802" max="13046" width="11.42578125" style="37"/>
    <col min="13047" max="13047" width="33.5703125" style="37" customWidth="1"/>
    <col min="13048" max="13048" width="14.28515625" style="37" customWidth="1"/>
    <col min="13049" max="13051" width="13" style="37" customWidth="1"/>
    <col min="13052" max="13052" width="14" style="37" customWidth="1"/>
    <col min="13053" max="13054" width="14.140625" style="37" customWidth="1"/>
    <col min="13055" max="13055" width="17.85546875" style="37" customWidth="1"/>
    <col min="13056" max="13056" width="20.140625" style="37" customWidth="1"/>
    <col min="13057" max="13057" width="14.7109375" style="37" bestFit="1" customWidth="1"/>
    <col min="13058" max="13302" width="11.42578125" style="37"/>
    <col min="13303" max="13303" width="33.5703125" style="37" customWidth="1"/>
    <col min="13304" max="13304" width="14.28515625" style="37" customWidth="1"/>
    <col min="13305" max="13307" width="13" style="37" customWidth="1"/>
    <col min="13308" max="13308" width="14" style="37" customWidth="1"/>
    <col min="13309" max="13310" width="14.140625" style="37" customWidth="1"/>
    <col min="13311" max="13311" width="17.85546875" style="37" customWidth="1"/>
    <col min="13312" max="13312" width="20.140625" style="37" customWidth="1"/>
    <col min="13313" max="13313" width="14.7109375" style="37" bestFit="1" customWidth="1"/>
    <col min="13314" max="13558" width="11.42578125" style="37"/>
    <col min="13559" max="13559" width="33.5703125" style="37" customWidth="1"/>
    <col min="13560" max="13560" width="14.28515625" style="37" customWidth="1"/>
    <col min="13561" max="13563" width="13" style="37" customWidth="1"/>
    <col min="13564" max="13564" width="14" style="37" customWidth="1"/>
    <col min="13565" max="13566" width="14.140625" style="37" customWidth="1"/>
    <col min="13567" max="13567" width="17.85546875" style="37" customWidth="1"/>
    <col min="13568" max="13568" width="20.140625" style="37" customWidth="1"/>
    <col min="13569" max="13569" width="14.7109375" style="37" bestFit="1" customWidth="1"/>
    <col min="13570" max="13814" width="11.42578125" style="37"/>
    <col min="13815" max="13815" width="33.5703125" style="37" customWidth="1"/>
    <col min="13816" max="13816" width="14.28515625" style="37" customWidth="1"/>
    <col min="13817" max="13819" width="13" style="37" customWidth="1"/>
    <col min="13820" max="13820" width="14" style="37" customWidth="1"/>
    <col min="13821" max="13822" width="14.140625" style="37" customWidth="1"/>
    <col min="13823" max="13823" width="17.85546875" style="37" customWidth="1"/>
    <col min="13824" max="13824" width="20.140625" style="37" customWidth="1"/>
    <col min="13825" max="13825" width="14.7109375" style="37" bestFit="1" customWidth="1"/>
    <col min="13826" max="14070" width="11.42578125" style="37"/>
    <col min="14071" max="14071" width="33.5703125" style="37" customWidth="1"/>
    <col min="14072" max="14072" width="14.28515625" style="37" customWidth="1"/>
    <col min="14073" max="14075" width="13" style="37" customWidth="1"/>
    <col min="14076" max="14076" width="14" style="37" customWidth="1"/>
    <col min="14077" max="14078" width="14.140625" style="37" customWidth="1"/>
    <col min="14079" max="14079" width="17.85546875" style="37" customWidth="1"/>
    <col min="14080" max="14080" width="20.140625" style="37" customWidth="1"/>
    <col min="14081" max="14081" width="14.7109375" style="37" bestFit="1" customWidth="1"/>
    <col min="14082" max="14326" width="11.42578125" style="37"/>
    <col min="14327" max="14327" width="33.5703125" style="37" customWidth="1"/>
    <col min="14328" max="14328" width="14.28515625" style="37" customWidth="1"/>
    <col min="14329" max="14331" width="13" style="37" customWidth="1"/>
    <col min="14332" max="14332" width="14" style="37" customWidth="1"/>
    <col min="14333" max="14334" width="14.140625" style="37" customWidth="1"/>
    <col min="14335" max="14335" width="17.85546875" style="37" customWidth="1"/>
    <col min="14336" max="14336" width="20.140625" style="37" customWidth="1"/>
    <col min="14337" max="14337" width="14.7109375" style="37" bestFit="1" customWidth="1"/>
    <col min="14338" max="14582" width="11.42578125" style="37"/>
    <col min="14583" max="14583" width="33.5703125" style="37" customWidth="1"/>
    <col min="14584" max="14584" width="14.28515625" style="37" customWidth="1"/>
    <col min="14585" max="14587" width="13" style="37" customWidth="1"/>
    <col min="14588" max="14588" width="14" style="37" customWidth="1"/>
    <col min="14589" max="14590" width="14.140625" style="37" customWidth="1"/>
    <col min="14591" max="14591" width="17.85546875" style="37" customWidth="1"/>
    <col min="14592" max="14592" width="20.140625" style="37" customWidth="1"/>
    <col min="14593" max="14593" width="14.7109375" style="37" bestFit="1" customWidth="1"/>
    <col min="14594" max="14838" width="11.42578125" style="37"/>
    <col min="14839" max="14839" width="33.5703125" style="37" customWidth="1"/>
    <col min="14840" max="14840" width="14.28515625" style="37" customWidth="1"/>
    <col min="14841" max="14843" width="13" style="37" customWidth="1"/>
    <col min="14844" max="14844" width="14" style="37" customWidth="1"/>
    <col min="14845" max="14846" width="14.140625" style="37" customWidth="1"/>
    <col min="14847" max="14847" width="17.85546875" style="37" customWidth="1"/>
    <col min="14848" max="14848" width="20.140625" style="37" customWidth="1"/>
    <col min="14849" max="14849" width="14.7109375" style="37" bestFit="1" customWidth="1"/>
    <col min="14850" max="15094" width="11.42578125" style="37"/>
    <col min="15095" max="15095" width="33.5703125" style="37" customWidth="1"/>
    <col min="15096" max="15096" width="14.28515625" style="37" customWidth="1"/>
    <col min="15097" max="15099" width="13" style="37" customWidth="1"/>
    <col min="15100" max="15100" width="14" style="37" customWidth="1"/>
    <col min="15101" max="15102" width="14.140625" style="37" customWidth="1"/>
    <col min="15103" max="15103" width="17.85546875" style="37" customWidth="1"/>
    <col min="15104" max="15104" width="20.140625" style="37" customWidth="1"/>
    <col min="15105" max="15105" width="14.7109375" style="37" bestFit="1" customWidth="1"/>
    <col min="15106" max="15350" width="11.42578125" style="37"/>
    <col min="15351" max="15351" width="33.5703125" style="37" customWidth="1"/>
    <col min="15352" max="15352" width="14.28515625" style="37" customWidth="1"/>
    <col min="15353" max="15355" width="13" style="37" customWidth="1"/>
    <col min="15356" max="15356" width="14" style="37" customWidth="1"/>
    <col min="15357" max="15358" width="14.140625" style="37" customWidth="1"/>
    <col min="15359" max="15359" width="17.85546875" style="37" customWidth="1"/>
    <col min="15360" max="15360" width="20.140625" style="37" customWidth="1"/>
    <col min="15361" max="15361" width="14.7109375" style="37" bestFit="1" customWidth="1"/>
    <col min="15362" max="15606" width="11.42578125" style="37"/>
    <col min="15607" max="15607" width="33.5703125" style="37" customWidth="1"/>
    <col min="15608" max="15608" width="14.28515625" style="37" customWidth="1"/>
    <col min="15609" max="15611" width="13" style="37" customWidth="1"/>
    <col min="15612" max="15612" width="14" style="37" customWidth="1"/>
    <col min="15613" max="15614" width="14.140625" style="37" customWidth="1"/>
    <col min="15615" max="15615" width="17.85546875" style="37" customWidth="1"/>
    <col min="15616" max="15616" width="20.140625" style="37" customWidth="1"/>
    <col min="15617" max="15617" width="14.7109375" style="37" bestFit="1" customWidth="1"/>
    <col min="15618" max="15862" width="11.42578125" style="37"/>
    <col min="15863" max="15863" width="33.5703125" style="37" customWidth="1"/>
    <col min="15864" max="15864" width="14.28515625" style="37" customWidth="1"/>
    <col min="15865" max="15867" width="13" style="37" customWidth="1"/>
    <col min="15868" max="15868" width="14" style="37" customWidth="1"/>
    <col min="15869" max="15870" width="14.140625" style="37" customWidth="1"/>
    <col min="15871" max="15871" width="17.85546875" style="37" customWidth="1"/>
    <col min="15872" max="15872" width="20.140625" style="37" customWidth="1"/>
    <col min="15873" max="15873" width="14.7109375" style="37" bestFit="1" customWidth="1"/>
    <col min="15874" max="16118" width="11.42578125" style="37"/>
    <col min="16119" max="16119" width="33.5703125" style="37" customWidth="1"/>
    <col min="16120" max="16120" width="14.28515625" style="37" customWidth="1"/>
    <col min="16121" max="16123" width="13" style="37" customWidth="1"/>
    <col min="16124" max="16124" width="14" style="37" customWidth="1"/>
    <col min="16125" max="16126" width="14.140625" style="37" customWidth="1"/>
    <col min="16127" max="16127" width="17.85546875" style="37" customWidth="1"/>
    <col min="16128" max="16128" width="20.140625" style="37" customWidth="1"/>
    <col min="16129" max="16129" width="14.7109375" style="37" bestFit="1" customWidth="1"/>
    <col min="16130" max="16384" width="11.42578125" style="37"/>
  </cols>
  <sheetData>
    <row r="1" spans="1:12" ht="16.5" customHeight="1" x14ac:dyDescent="0.2">
      <c r="A1" s="56" t="s">
        <v>49</v>
      </c>
      <c r="B1" s="56"/>
      <c r="C1" s="56"/>
      <c r="D1" s="56"/>
      <c r="E1" s="56"/>
      <c r="F1" s="56"/>
      <c r="G1" s="56"/>
      <c r="H1" s="56"/>
    </row>
    <row r="2" spans="1:12" ht="16.5" customHeight="1" x14ac:dyDescent="0.2">
      <c r="A2" s="56" t="s">
        <v>55</v>
      </c>
      <c r="B2" s="56"/>
      <c r="C2" s="56"/>
      <c r="D2" s="56"/>
      <c r="E2" s="56"/>
      <c r="F2" s="56"/>
      <c r="G2" s="56"/>
      <c r="H2" s="56"/>
    </row>
    <row r="3" spans="1:12" ht="12.75" customHeight="1" x14ac:dyDescent="0.2"/>
    <row r="4" spans="1:12" ht="18.75" customHeight="1" x14ac:dyDescent="0.2">
      <c r="A4" s="57" t="s">
        <v>0</v>
      </c>
      <c r="B4" s="60" t="s">
        <v>1</v>
      </c>
      <c r="C4" s="61"/>
      <c r="D4" s="61"/>
      <c r="E4" s="61"/>
      <c r="F4" s="61"/>
      <c r="G4" s="61"/>
      <c r="H4" s="61"/>
    </row>
    <row r="5" spans="1:12" ht="18.75" customHeight="1" x14ac:dyDescent="0.2">
      <c r="A5" s="58"/>
      <c r="B5" s="49" t="s">
        <v>2</v>
      </c>
      <c r="C5" s="62" t="s">
        <v>3</v>
      </c>
      <c r="D5" s="60" t="s">
        <v>4</v>
      </c>
      <c r="E5" s="61"/>
      <c r="F5" s="61"/>
      <c r="G5" s="61"/>
      <c r="H5" s="61"/>
    </row>
    <row r="6" spans="1:12" ht="18.75" customHeight="1" x14ac:dyDescent="0.2">
      <c r="A6" s="58"/>
      <c r="B6" s="50"/>
      <c r="C6" s="63"/>
      <c r="D6" s="49" t="s">
        <v>5</v>
      </c>
      <c r="E6" s="49" t="s">
        <v>6</v>
      </c>
      <c r="F6" s="60" t="s">
        <v>7</v>
      </c>
      <c r="G6" s="67"/>
      <c r="H6" s="67"/>
    </row>
    <row r="7" spans="1:12" ht="15" customHeight="1" x14ac:dyDescent="0.2">
      <c r="A7" s="58"/>
      <c r="B7" s="50"/>
      <c r="C7" s="63"/>
      <c r="D7" s="50"/>
      <c r="E7" s="65"/>
      <c r="F7" s="49" t="s">
        <v>2</v>
      </c>
      <c r="G7" s="49" t="s">
        <v>8</v>
      </c>
      <c r="H7" s="52" t="s">
        <v>9</v>
      </c>
    </row>
    <row r="8" spans="1:12" ht="15" customHeight="1" x14ac:dyDescent="0.2">
      <c r="A8" s="58"/>
      <c r="B8" s="50"/>
      <c r="C8" s="63"/>
      <c r="D8" s="50"/>
      <c r="E8" s="65"/>
      <c r="F8" s="50"/>
      <c r="G8" s="50"/>
      <c r="H8" s="53"/>
    </row>
    <row r="9" spans="1:12" ht="15" customHeight="1" x14ac:dyDescent="0.2">
      <c r="A9" s="59"/>
      <c r="B9" s="51"/>
      <c r="C9" s="64"/>
      <c r="D9" s="51"/>
      <c r="E9" s="66"/>
      <c r="F9" s="51"/>
      <c r="G9" s="51"/>
      <c r="H9" s="54"/>
    </row>
    <row r="10" spans="1:12" ht="12.75" customHeight="1" x14ac:dyDescent="0.2">
      <c r="A10" s="4"/>
      <c r="B10" s="5"/>
      <c r="C10" s="31"/>
      <c r="D10" s="6"/>
      <c r="E10" s="6"/>
      <c r="F10" s="5"/>
      <c r="G10" s="6"/>
      <c r="H10" s="7"/>
    </row>
    <row r="11" spans="1:12" ht="24.95" customHeight="1" x14ac:dyDescent="0.2">
      <c r="A11" s="8" t="s">
        <v>10</v>
      </c>
      <c r="B11" s="9">
        <f>SUM(B12+B21+B25)</f>
        <v>3051232</v>
      </c>
      <c r="C11" s="32">
        <f>SUM(C21+C25+C12)</f>
        <v>99.999967226353164</v>
      </c>
      <c r="D11" s="25">
        <f>SUM(D12+D21+D25)</f>
        <v>2390472</v>
      </c>
      <c r="E11" s="25">
        <f>SUM(E25)</f>
        <v>36774</v>
      </c>
      <c r="F11" s="25">
        <f>SUM(F12+F21+F25)</f>
        <v>623986</v>
      </c>
      <c r="G11" s="25">
        <f>SUM(G12+G21+G25)</f>
        <v>551916</v>
      </c>
      <c r="H11" s="27">
        <f>SUM(H12+H21+H25)</f>
        <v>72070</v>
      </c>
      <c r="J11" s="44"/>
      <c r="K11" s="43"/>
    </row>
    <row r="12" spans="1:12" s="2" customFormat="1" ht="24.95" customHeight="1" x14ac:dyDescent="0.2">
      <c r="A12" s="24" t="s">
        <v>11</v>
      </c>
      <c r="B12" s="9">
        <f>SUM(B14:B20)</f>
        <v>2682689</v>
      </c>
      <c r="C12" s="32">
        <f>SUM(C14:C20)</f>
        <v>87.921501872030717</v>
      </c>
      <c r="D12" s="25">
        <f>SUM(D14:D20)</f>
        <v>2117520</v>
      </c>
      <c r="E12" s="25" t="s">
        <v>12</v>
      </c>
      <c r="F12" s="25">
        <f>SUM(F14:F20)</f>
        <v>565169</v>
      </c>
      <c r="G12" s="25">
        <f>SUM(G14:G20)</f>
        <v>493945</v>
      </c>
      <c r="H12" s="27">
        <f>SUM(H14:H20)</f>
        <v>71224</v>
      </c>
      <c r="I12" s="42"/>
      <c r="J12" s="43"/>
      <c r="K12" s="43"/>
      <c r="L12" s="43"/>
    </row>
    <row r="13" spans="1:12" ht="16.5" customHeight="1" x14ac:dyDescent="0.2">
      <c r="A13" s="11" t="s">
        <v>13</v>
      </c>
      <c r="B13" s="9"/>
      <c r="C13" s="34"/>
      <c r="D13" s="26"/>
      <c r="E13" s="26"/>
      <c r="F13" s="29"/>
      <c r="G13" s="26"/>
      <c r="H13" s="29"/>
      <c r="I13" s="39"/>
      <c r="J13" s="43"/>
      <c r="K13" s="47"/>
      <c r="L13" s="46"/>
    </row>
    <row r="14" spans="1:12" ht="16.5" customHeight="1" x14ac:dyDescent="0.2">
      <c r="A14" s="11" t="s">
        <v>14</v>
      </c>
      <c r="B14" s="9">
        <f>SUM(D14,F14)</f>
        <v>2456112</v>
      </c>
      <c r="C14" s="34">
        <f>(B14/$B$11)*100</f>
        <v>80.495747291585829</v>
      </c>
      <c r="D14" s="26">
        <v>1928545</v>
      </c>
      <c r="E14" s="26" t="s">
        <v>12</v>
      </c>
      <c r="F14" s="27">
        <f t="shared" ref="F14:F20" si="0">SUM(G14:H14)</f>
        <v>527567</v>
      </c>
      <c r="G14" s="26">
        <v>456431</v>
      </c>
      <c r="H14" s="29">
        <v>71136</v>
      </c>
      <c r="I14" s="39"/>
      <c r="J14" s="43"/>
      <c r="K14" s="47"/>
      <c r="L14" s="46"/>
    </row>
    <row r="15" spans="1:12" ht="16.5" customHeight="1" x14ac:dyDescent="0.2">
      <c r="A15" s="11" t="s">
        <v>15</v>
      </c>
      <c r="B15" s="9">
        <f>SUM(D15,F15)</f>
        <v>1468</v>
      </c>
      <c r="C15" s="34">
        <f t="shared" ref="C15:C20" si="1">(B15/$B$11)*100</f>
        <v>4.8111713563570385E-2</v>
      </c>
      <c r="D15" s="26">
        <v>1450</v>
      </c>
      <c r="E15" s="26" t="s">
        <v>12</v>
      </c>
      <c r="F15" s="27">
        <f t="shared" si="0"/>
        <v>18</v>
      </c>
      <c r="G15" s="26">
        <v>18</v>
      </c>
      <c r="H15" s="29">
        <v>0</v>
      </c>
      <c r="I15" s="39"/>
      <c r="J15" s="43"/>
      <c r="K15" s="48"/>
      <c r="L15" s="48"/>
    </row>
    <row r="16" spans="1:12" ht="16.5" customHeight="1" x14ac:dyDescent="0.2">
      <c r="A16" s="11" t="s">
        <v>16</v>
      </c>
      <c r="B16" s="9">
        <f>SUM(D16,F16)</f>
        <v>558</v>
      </c>
      <c r="C16" s="34">
        <f t="shared" si="1"/>
        <v>1.8287694937651415E-2</v>
      </c>
      <c r="D16" s="26">
        <v>530</v>
      </c>
      <c r="E16" s="26" t="s">
        <v>12</v>
      </c>
      <c r="F16" s="25">
        <f t="shared" si="0"/>
        <v>28</v>
      </c>
      <c r="G16" s="26">
        <v>28</v>
      </c>
      <c r="H16" s="29">
        <v>0</v>
      </c>
      <c r="I16" s="39"/>
      <c r="J16" s="43"/>
      <c r="K16" s="47"/>
      <c r="L16" s="46"/>
    </row>
    <row r="17" spans="1:12" ht="16.5" customHeight="1" x14ac:dyDescent="0.2">
      <c r="A17" s="11" t="s">
        <v>61</v>
      </c>
      <c r="B17" s="9"/>
      <c r="C17" s="34"/>
      <c r="D17" s="26"/>
      <c r="E17" s="26"/>
      <c r="F17" s="25"/>
      <c r="G17" s="26"/>
      <c r="H17" s="29"/>
      <c r="I17" s="39"/>
      <c r="J17" s="43"/>
      <c r="K17" s="47"/>
      <c r="L17" s="46"/>
    </row>
    <row r="18" spans="1:12" ht="16.5" customHeight="1" x14ac:dyDescent="0.2">
      <c r="A18" s="11" t="s">
        <v>62</v>
      </c>
      <c r="B18" s="9">
        <f>SUM(D18,F18)</f>
        <v>189916</v>
      </c>
      <c r="C18" s="34">
        <f>(B18/$B$11)*100</f>
        <v>6.2242399135824478</v>
      </c>
      <c r="D18" s="26">
        <v>153768</v>
      </c>
      <c r="E18" s="26" t="s">
        <v>12</v>
      </c>
      <c r="F18" s="25">
        <f t="shared" si="0"/>
        <v>36148</v>
      </c>
      <c r="G18" s="26">
        <v>36084</v>
      </c>
      <c r="H18" s="29">
        <v>64</v>
      </c>
      <c r="I18" s="39"/>
      <c r="J18" s="43"/>
      <c r="L18" s="46"/>
    </row>
    <row r="19" spans="1:12" ht="16.5" customHeight="1" x14ac:dyDescent="0.2">
      <c r="A19" s="11" t="s">
        <v>17</v>
      </c>
      <c r="B19" s="9">
        <f t="shared" ref="B19:B24" si="2">SUM(D19,F19)</f>
        <v>5100</v>
      </c>
      <c r="C19" s="34">
        <f t="shared" si="1"/>
        <v>0.16714559889251293</v>
      </c>
      <c r="D19" s="26">
        <v>3855</v>
      </c>
      <c r="E19" s="26" t="s">
        <v>12</v>
      </c>
      <c r="F19" s="25">
        <f t="shared" si="0"/>
        <v>1245</v>
      </c>
      <c r="G19" s="26">
        <v>1242</v>
      </c>
      <c r="H19" s="29">
        <v>3</v>
      </c>
      <c r="I19" s="39"/>
      <c r="J19" s="43"/>
      <c r="L19" s="46"/>
    </row>
    <row r="20" spans="1:12" ht="16.5" customHeight="1" x14ac:dyDescent="0.2">
      <c r="A20" s="11" t="s">
        <v>18</v>
      </c>
      <c r="B20" s="9">
        <f t="shared" si="2"/>
        <v>29535</v>
      </c>
      <c r="C20" s="34">
        <f t="shared" si="1"/>
        <v>0.96796965946869995</v>
      </c>
      <c r="D20" s="26">
        <v>29372</v>
      </c>
      <c r="E20" s="26" t="s">
        <v>12</v>
      </c>
      <c r="F20" s="25">
        <f t="shared" si="0"/>
        <v>163</v>
      </c>
      <c r="G20" s="29">
        <v>142</v>
      </c>
      <c r="H20" s="29">
        <v>21</v>
      </c>
      <c r="I20" s="39"/>
      <c r="J20" s="44"/>
      <c r="L20" s="46"/>
    </row>
    <row r="21" spans="1:12" s="2" customFormat="1" ht="24.95" customHeight="1" x14ac:dyDescent="0.2">
      <c r="A21" s="23" t="s">
        <v>19</v>
      </c>
      <c r="B21" s="9">
        <f>SUM(B22:B24)</f>
        <v>273536</v>
      </c>
      <c r="C21" s="33">
        <f>SUM(C22:C24)</f>
        <v>8.9647722624828283</v>
      </c>
      <c r="D21" s="25">
        <f>SUM(D22:D24)</f>
        <v>215487</v>
      </c>
      <c r="E21" s="26" t="s">
        <v>12</v>
      </c>
      <c r="F21" s="25">
        <f>SUM(F22:F24)</f>
        <v>58049</v>
      </c>
      <c r="G21" s="25">
        <f>SUM(G22:G24)</f>
        <v>57308</v>
      </c>
      <c r="H21" s="27">
        <f>SUM(H22:H24)</f>
        <v>741</v>
      </c>
      <c r="I21" s="39"/>
      <c r="J21" s="43"/>
      <c r="L21" s="46"/>
    </row>
    <row r="22" spans="1:12" ht="16.5" customHeight="1" x14ac:dyDescent="0.2">
      <c r="A22" s="11" t="s">
        <v>20</v>
      </c>
      <c r="B22" s="9">
        <f>SUM(D22,F22)</f>
        <v>87633</v>
      </c>
      <c r="C22" s="34">
        <f>(B22/$B$11)*100</f>
        <v>2.8720529936759971</v>
      </c>
      <c r="D22" s="28">
        <v>81219</v>
      </c>
      <c r="E22" s="26" t="s">
        <v>12</v>
      </c>
      <c r="F22" s="25">
        <f>SUM(G22:H22)</f>
        <v>6414</v>
      </c>
      <c r="G22" s="26">
        <v>5972</v>
      </c>
      <c r="H22" s="29">
        <v>442</v>
      </c>
      <c r="I22" s="39"/>
      <c r="J22" s="43"/>
      <c r="L22" s="46"/>
    </row>
    <row r="23" spans="1:12" s="40" customFormat="1" ht="16.5" customHeight="1" x14ac:dyDescent="0.2">
      <c r="A23" s="11" t="s">
        <v>21</v>
      </c>
      <c r="B23" s="9">
        <f t="shared" si="2"/>
        <v>174577</v>
      </c>
      <c r="C23" s="34">
        <f>(B23/$B$11)*100</f>
        <v>5.7215249446780847</v>
      </c>
      <c r="D23" s="28">
        <v>127836</v>
      </c>
      <c r="E23" s="26" t="s">
        <v>12</v>
      </c>
      <c r="F23" s="25">
        <f t="shared" ref="F23:F24" si="3">SUM(G23:H23)</f>
        <v>46741</v>
      </c>
      <c r="G23" s="28">
        <v>46504</v>
      </c>
      <c r="H23" s="10">
        <v>237</v>
      </c>
      <c r="I23" s="39"/>
      <c r="J23" s="43"/>
      <c r="L23" s="46"/>
    </row>
    <row r="24" spans="1:12" ht="16.5" customHeight="1" x14ac:dyDescent="0.2">
      <c r="A24" s="11" t="s">
        <v>22</v>
      </c>
      <c r="B24" s="9">
        <f t="shared" si="2"/>
        <v>11326</v>
      </c>
      <c r="C24" s="34">
        <f>(B24/$B$11)*100</f>
        <v>0.37119432412874537</v>
      </c>
      <c r="D24" s="28">
        <v>6432</v>
      </c>
      <c r="E24" s="26" t="s">
        <v>12</v>
      </c>
      <c r="F24" s="25">
        <f t="shared" si="3"/>
        <v>4894</v>
      </c>
      <c r="G24" s="26">
        <v>4832</v>
      </c>
      <c r="H24" s="29">
        <v>62</v>
      </c>
      <c r="I24" s="39"/>
      <c r="J24" s="47"/>
      <c r="L24" s="46"/>
    </row>
    <row r="25" spans="1:12" s="2" customFormat="1" ht="24.95" customHeight="1" x14ac:dyDescent="0.2">
      <c r="A25" s="23" t="s">
        <v>44</v>
      </c>
      <c r="B25" s="9">
        <f>SUM(B26:B55)</f>
        <v>95007</v>
      </c>
      <c r="C25" s="33">
        <f>SUM(C27:C55)</f>
        <v>3.1136930918396239</v>
      </c>
      <c r="D25" s="25">
        <f>SUM(D26:D55)</f>
        <v>57465</v>
      </c>
      <c r="E25" s="25">
        <f>SUM(E26:E55)</f>
        <v>36774</v>
      </c>
      <c r="F25" s="25">
        <f>SUM(F26:F55)</f>
        <v>768</v>
      </c>
      <c r="G25" s="25">
        <f>SUM(G26:G55)</f>
        <v>663</v>
      </c>
      <c r="H25" s="27">
        <f>SUM(H26:H55)</f>
        <v>105</v>
      </c>
      <c r="I25" s="39"/>
      <c r="L25" s="46"/>
    </row>
    <row r="26" spans="1:12" s="2" customFormat="1" ht="16.5" customHeight="1" x14ac:dyDescent="0.2">
      <c r="A26" s="41" t="s">
        <v>56</v>
      </c>
      <c r="B26" s="9">
        <f>SUM(D26,F26)</f>
        <v>1</v>
      </c>
      <c r="C26" s="34">
        <f>(B26/$B$11)*100</f>
        <v>3.2773646841669203E-5</v>
      </c>
      <c r="D26" s="26">
        <v>1</v>
      </c>
      <c r="E26" s="25"/>
      <c r="F26" s="25">
        <v>0</v>
      </c>
      <c r="G26" s="27">
        <v>0</v>
      </c>
      <c r="H26" s="27">
        <v>0</v>
      </c>
      <c r="I26" s="39"/>
      <c r="L26" s="46"/>
    </row>
    <row r="27" spans="1:12" ht="16.5" customHeight="1" x14ac:dyDescent="0.2">
      <c r="A27" s="11" t="s">
        <v>23</v>
      </c>
      <c r="B27" s="9">
        <f>SUM(D27,F27)</f>
        <v>2261</v>
      </c>
      <c r="C27" s="34">
        <f>(B27/$B$11)*100</f>
        <v>7.4101215509014065E-2</v>
      </c>
      <c r="D27" s="26">
        <v>2258</v>
      </c>
      <c r="E27" s="26">
        <v>0</v>
      </c>
      <c r="F27" s="25">
        <f t="shared" ref="F27" si="4">SUM(G27:H27)</f>
        <v>3</v>
      </c>
      <c r="G27" s="29">
        <v>3</v>
      </c>
      <c r="H27" s="29">
        <v>0</v>
      </c>
      <c r="I27" s="39"/>
      <c r="L27" s="46"/>
    </row>
    <row r="28" spans="1:12" ht="16.5" customHeight="1" x14ac:dyDescent="0.2">
      <c r="A28" s="11" t="s">
        <v>53</v>
      </c>
      <c r="B28" s="9">
        <f>SUM(D28,F28)</f>
        <v>12233</v>
      </c>
      <c r="C28" s="34">
        <f>(B28/$B$11)*100</f>
        <v>0.40092002181413933</v>
      </c>
      <c r="D28" s="26">
        <v>12094</v>
      </c>
      <c r="E28" s="26">
        <v>0</v>
      </c>
      <c r="F28" s="25">
        <f>SUM(G28:H28)</f>
        <v>139</v>
      </c>
      <c r="G28" s="29">
        <v>115</v>
      </c>
      <c r="H28" s="29">
        <v>24</v>
      </c>
      <c r="I28" s="39"/>
      <c r="L28" s="46"/>
    </row>
    <row r="29" spans="1:12" ht="16.5" customHeight="1" x14ac:dyDescent="0.2">
      <c r="A29" s="11" t="s">
        <v>45</v>
      </c>
      <c r="B29" s="9">
        <f>SUM(D29,F29)</f>
        <v>56</v>
      </c>
      <c r="C29" s="34">
        <f t="shared" ref="C29:C54" si="5">(B29/$B$11)*100</f>
        <v>1.8353242231334752E-3</v>
      </c>
      <c r="D29" s="26">
        <v>53</v>
      </c>
      <c r="E29" s="26">
        <v>0</v>
      </c>
      <c r="F29" s="25">
        <f t="shared" ref="F29:F32" si="6">SUM(G29:H29)</f>
        <v>3</v>
      </c>
      <c r="G29" s="29">
        <v>3</v>
      </c>
      <c r="H29" s="29">
        <v>0</v>
      </c>
      <c r="I29" s="39"/>
      <c r="L29" s="46"/>
    </row>
    <row r="30" spans="1:12" ht="16.5" customHeight="1" x14ac:dyDescent="0.2">
      <c r="A30" s="11" t="s">
        <v>24</v>
      </c>
      <c r="B30" s="9">
        <f>SUM(D30,F30)</f>
        <v>1163</v>
      </c>
      <c r="C30" s="34">
        <f>(B30/$B$11)*100</f>
        <v>3.811575127686128E-2</v>
      </c>
      <c r="D30" s="26">
        <v>1107</v>
      </c>
      <c r="E30" s="26">
        <v>0</v>
      </c>
      <c r="F30" s="25">
        <f t="shared" si="6"/>
        <v>56</v>
      </c>
      <c r="G30" s="29">
        <v>49</v>
      </c>
      <c r="H30" s="29">
        <v>7</v>
      </c>
      <c r="I30" s="39"/>
      <c r="L30" s="46"/>
    </row>
    <row r="31" spans="1:12" ht="16.5" customHeight="1" x14ac:dyDescent="0.2">
      <c r="A31" s="11" t="s">
        <v>46</v>
      </c>
      <c r="B31" s="9">
        <f t="shared" ref="B31:B55" si="7">SUM(D31,F31)</f>
        <v>16876</v>
      </c>
      <c r="C31" s="34">
        <f t="shared" si="5"/>
        <v>0.55308806410000944</v>
      </c>
      <c r="D31" s="26">
        <v>16871</v>
      </c>
      <c r="E31" s="26">
        <v>0</v>
      </c>
      <c r="F31" s="25">
        <f t="shared" si="6"/>
        <v>5</v>
      </c>
      <c r="G31" s="29">
        <v>3</v>
      </c>
      <c r="H31" s="29">
        <v>2</v>
      </c>
      <c r="I31" s="39"/>
      <c r="L31" s="46"/>
    </row>
    <row r="32" spans="1:12" ht="16.5" customHeight="1" x14ac:dyDescent="0.2">
      <c r="A32" s="11" t="s">
        <v>25</v>
      </c>
      <c r="B32" s="9">
        <f t="shared" si="7"/>
        <v>110</v>
      </c>
      <c r="C32" s="34">
        <f t="shared" si="5"/>
        <v>3.6051011525836123E-3</v>
      </c>
      <c r="D32" s="26">
        <v>101</v>
      </c>
      <c r="E32" s="26">
        <v>0</v>
      </c>
      <c r="F32" s="25">
        <f t="shared" si="6"/>
        <v>9</v>
      </c>
      <c r="G32" s="29">
        <v>9</v>
      </c>
      <c r="H32" s="29">
        <v>0</v>
      </c>
      <c r="I32" s="39"/>
      <c r="L32" s="46"/>
    </row>
    <row r="33" spans="1:12" ht="16.5" customHeight="1" x14ac:dyDescent="0.2">
      <c r="A33" s="11" t="s">
        <v>26</v>
      </c>
      <c r="B33" s="9">
        <f>SUM(D33,F33)</f>
        <v>223</v>
      </c>
      <c r="C33" s="34">
        <f t="shared" si="5"/>
        <v>7.3085232456922321E-3</v>
      </c>
      <c r="D33" s="26">
        <v>223</v>
      </c>
      <c r="E33" s="26">
        <v>0</v>
      </c>
      <c r="F33" s="25">
        <f t="shared" ref="F33:F45" si="8">SUM(G33:H33)</f>
        <v>0</v>
      </c>
      <c r="G33" s="29">
        <v>0</v>
      </c>
      <c r="H33" s="29">
        <v>0</v>
      </c>
      <c r="I33" s="39"/>
      <c r="L33" s="46"/>
    </row>
    <row r="34" spans="1:12" ht="16.5" customHeight="1" x14ac:dyDescent="0.2">
      <c r="A34" s="11" t="s">
        <v>27</v>
      </c>
      <c r="B34" s="9">
        <f>SUM(D34:E34,F34)</f>
        <v>3</v>
      </c>
      <c r="C34" s="34">
        <f t="shared" si="5"/>
        <v>9.8320940525007601E-5</v>
      </c>
      <c r="D34" s="26">
        <v>3</v>
      </c>
      <c r="E34" s="26">
        <v>0</v>
      </c>
      <c r="F34" s="25">
        <f t="shared" si="8"/>
        <v>0</v>
      </c>
      <c r="G34" s="29">
        <v>0</v>
      </c>
      <c r="H34" s="29">
        <v>0</v>
      </c>
      <c r="I34" s="39"/>
      <c r="L34" s="46"/>
    </row>
    <row r="35" spans="1:12" ht="16.5" customHeight="1" x14ac:dyDescent="0.2">
      <c r="A35" s="11" t="s">
        <v>28</v>
      </c>
      <c r="B35" s="9">
        <f>SUM(D35:E35,F35)</f>
        <v>581</v>
      </c>
      <c r="C35" s="34">
        <f t="shared" si="5"/>
        <v>1.9041488815009805E-2</v>
      </c>
      <c r="D35" s="26">
        <v>0</v>
      </c>
      <c r="E35" s="26">
        <v>581</v>
      </c>
      <c r="F35" s="25">
        <f t="shared" si="8"/>
        <v>0</v>
      </c>
      <c r="G35" s="29">
        <v>0</v>
      </c>
      <c r="H35" s="29">
        <v>0</v>
      </c>
      <c r="I35" s="39"/>
      <c r="L35" s="46"/>
    </row>
    <row r="36" spans="1:12" ht="16.5" customHeight="1" x14ac:dyDescent="0.2">
      <c r="A36" s="11" t="s">
        <v>29</v>
      </c>
      <c r="B36" s="9">
        <f>SUM(D36,F36)</f>
        <v>873</v>
      </c>
      <c r="C36" s="34">
        <f t="shared" si="5"/>
        <v>2.8611393692777213E-2</v>
      </c>
      <c r="D36" s="26">
        <v>836</v>
      </c>
      <c r="E36" s="26">
        <v>0</v>
      </c>
      <c r="F36" s="25">
        <f>SUM(G36:H36)</f>
        <v>37</v>
      </c>
      <c r="G36" s="29">
        <v>24</v>
      </c>
      <c r="H36" s="29">
        <v>13</v>
      </c>
      <c r="I36" s="39"/>
      <c r="L36" s="46"/>
    </row>
    <row r="37" spans="1:12" ht="16.5" customHeight="1" x14ac:dyDescent="0.2">
      <c r="A37" s="11" t="s">
        <v>54</v>
      </c>
      <c r="B37" s="9">
        <f>SUM(D37:E37,F37)</f>
        <v>1294</v>
      </c>
      <c r="C37" s="34">
        <f t="shared" si="5"/>
        <v>4.2409099013119948E-2</v>
      </c>
      <c r="D37" s="29">
        <v>1271</v>
      </c>
      <c r="E37" s="29">
        <v>0</v>
      </c>
      <c r="F37" s="25">
        <f t="shared" ref="F37:F39" si="9">SUM(G37:H37)</f>
        <v>23</v>
      </c>
      <c r="G37" s="29">
        <v>14</v>
      </c>
      <c r="H37" s="29">
        <v>9</v>
      </c>
      <c r="I37" s="39"/>
      <c r="L37" s="46"/>
    </row>
    <row r="38" spans="1:12" ht="16.5" customHeight="1" x14ac:dyDescent="0.2">
      <c r="A38" s="11" t="s">
        <v>30</v>
      </c>
      <c r="B38" s="9">
        <f t="shared" ref="B38:B52" si="10">SUM(D38,F38)</f>
        <v>5143</v>
      </c>
      <c r="C38" s="34">
        <f t="shared" si="5"/>
        <v>0.16855486570670472</v>
      </c>
      <c r="D38" s="26">
        <v>4899</v>
      </c>
      <c r="E38" s="29">
        <v>0</v>
      </c>
      <c r="F38" s="25">
        <f t="shared" si="9"/>
        <v>244</v>
      </c>
      <c r="G38" s="29">
        <v>228</v>
      </c>
      <c r="H38" s="29">
        <v>16</v>
      </c>
      <c r="I38" s="39"/>
      <c r="L38" s="46"/>
    </row>
    <row r="39" spans="1:12" ht="16.5" customHeight="1" x14ac:dyDescent="0.2">
      <c r="A39" s="11" t="s">
        <v>31</v>
      </c>
      <c r="B39" s="9">
        <f t="shared" si="10"/>
        <v>5941</v>
      </c>
      <c r="C39" s="34">
        <f t="shared" si="5"/>
        <v>0.19470823588635672</v>
      </c>
      <c r="D39" s="29">
        <v>5924</v>
      </c>
      <c r="E39" s="26">
        <v>0</v>
      </c>
      <c r="F39" s="25">
        <f t="shared" si="9"/>
        <v>17</v>
      </c>
      <c r="G39" s="29">
        <v>17</v>
      </c>
      <c r="H39" s="29">
        <v>0</v>
      </c>
      <c r="I39" s="39"/>
      <c r="L39" s="46"/>
    </row>
    <row r="40" spans="1:12" ht="16.5" customHeight="1" x14ac:dyDescent="0.2">
      <c r="A40" s="11" t="s">
        <v>52</v>
      </c>
      <c r="B40" s="9">
        <f>SUM(D40:E40,F40)</f>
        <v>19970</v>
      </c>
      <c r="C40" s="34">
        <f t="shared" si="5"/>
        <v>0.65448972742813394</v>
      </c>
      <c r="D40" s="29">
        <v>0</v>
      </c>
      <c r="E40" s="26">
        <v>19970</v>
      </c>
      <c r="F40" s="25">
        <f t="shared" si="8"/>
        <v>0</v>
      </c>
      <c r="G40" s="29">
        <v>0</v>
      </c>
      <c r="H40" s="29">
        <v>0</v>
      </c>
      <c r="I40" s="39"/>
      <c r="L40" s="46"/>
    </row>
    <row r="41" spans="1:12" ht="16.5" customHeight="1" x14ac:dyDescent="0.2">
      <c r="A41" s="11" t="s">
        <v>57</v>
      </c>
      <c r="B41" s="9"/>
      <c r="C41" s="34"/>
      <c r="D41" s="29"/>
      <c r="E41" s="26"/>
      <c r="F41" s="25"/>
      <c r="G41" s="29"/>
      <c r="H41" s="29"/>
      <c r="I41" s="39"/>
      <c r="L41" s="46"/>
    </row>
    <row r="42" spans="1:12" ht="16.5" customHeight="1" x14ac:dyDescent="0.2">
      <c r="A42" s="11" t="s">
        <v>58</v>
      </c>
      <c r="B42" s="9">
        <f>SUM(D42:E42,F42)</f>
        <v>16223</v>
      </c>
      <c r="C42" s="34">
        <f t="shared" si="5"/>
        <v>0.53168687271239945</v>
      </c>
      <c r="D42" s="29">
        <v>0</v>
      </c>
      <c r="E42" s="26">
        <v>16223</v>
      </c>
      <c r="F42" s="25">
        <f t="shared" si="8"/>
        <v>0</v>
      </c>
      <c r="G42" s="29">
        <v>0</v>
      </c>
      <c r="H42" s="29">
        <v>0</v>
      </c>
      <c r="I42" s="39"/>
      <c r="L42" s="46"/>
    </row>
    <row r="43" spans="1:12" ht="16.5" customHeight="1" x14ac:dyDescent="0.2">
      <c r="A43" s="11" t="s">
        <v>32</v>
      </c>
      <c r="B43" s="9">
        <f t="shared" si="10"/>
        <v>211</v>
      </c>
      <c r="C43" s="34">
        <f t="shared" si="5"/>
        <v>6.915239483592202E-3</v>
      </c>
      <c r="D43" s="26">
        <v>165</v>
      </c>
      <c r="E43" s="26">
        <v>0</v>
      </c>
      <c r="F43" s="25">
        <f>SUM(G43:H43)</f>
        <v>46</v>
      </c>
      <c r="G43" s="29">
        <v>42</v>
      </c>
      <c r="H43" s="29">
        <v>4</v>
      </c>
      <c r="I43" s="39"/>
      <c r="L43" s="46"/>
    </row>
    <row r="44" spans="1:12" ht="16.5" customHeight="1" x14ac:dyDescent="0.2">
      <c r="A44" s="11" t="s">
        <v>33</v>
      </c>
      <c r="B44" s="9">
        <f t="shared" si="10"/>
        <v>2277</v>
      </c>
      <c r="C44" s="34">
        <f t="shared" si="5"/>
        <v>7.4625593858480763E-2</v>
      </c>
      <c r="D44" s="26">
        <v>2248</v>
      </c>
      <c r="E44" s="26">
        <v>0</v>
      </c>
      <c r="F44" s="25">
        <f>SUM(G44:H44)</f>
        <v>29</v>
      </c>
      <c r="G44" s="29">
        <v>29</v>
      </c>
      <c r="H44" s="29">
        <v>0</v>
      </c>
      <c r="I44" s="39"/>
      <c r="L44" s="46"/>
    </row>
    <row r="45" spans="1:12" ht="16.5" customHeight="1" x14ac:dyDescent="0.2">
      <c r="A45" s="11" t="s">
        <v>34</v>
      </c>
      <c r="B45" s="9">
        <f t="shared" si="10"/>
        <v>3</v>
      </c>
      <c r="C45" s="34">
        <f t="shared" si="5"/>
        <v>9.8320940525007601E-5</v>
      </c>
      <c r="D45" s="26">
        <v>3</v>
      </c>
      <c r="E45" s="26">
        <v>0</v>
      </c>
      <c r="F45" s="25">
        <f t="shared" si="8"/>
        <v>0</v>
      </c>
      <c r="G45" s="29">
        <v>0</v>
      </c>
      <c r="H45" s="29">
        <v>0</v>
      </c>
      <c r="I45" s="39"/>
      <c r="L45" s="46"/>
    </row>
    <row r="46" spans="1:12" ht="16.5" customHeight="1" x14ac:dyDescent="0.2">
      <c r="A46" s="11" t="s">
        <v>50</v>
      </c>
      <c r="B46" s="9">
        <f t="shared" si="10"/>
        <v>18</v>
      </c>
      <c r="C46" s="34">
        <f t="shared" si="5"/>
        <v>5.8992564315004563E-4</v>
      </c>
      <c r="D46" s="26">
        <v>1</v>
      </c>
      <c r="E46" s="26" t="s">
        <v>51</v>
      </c>
      <c r="F46" s="25">
        <f>SUM(G46:H46)</f>
        <v>17</v>
      </c>
      <c r="G46" s="29">
        <v>17</v>
      </c>
      <c r="H46" s="29">
        <v>0</v>
      </c>
      <c r="I46" s="39"/>
    </row>
    <row r="47" spans="1:12" ht="16.5" customHeight="1" x14ac:dyDescent="0.2">
      <c r="A47" s="11" t="s">
        <v>35</v>
      </c>
      <c r="B47" s="9">
        <f t="shared" si="10"/>
        <v>259</v>
      </c>
      <c r="C47" s="34">
        <f t="shared" si="5"/>
        <v>8.4883745319923234E-3</v>
      </c>
      <c r="D47" s="26">
        <v>254</v>
      </c>
      <c r="E47" s="26">
        <v>0</v>
      </c>
      <c r="F47" s="25">
        <f t="shared" ref="F47:F55" si="11">SUM(G47:H47)</f>
        <v>5</v>
      </c>
      <c r="G47" s="29">
        <v>5</v>
      </c>
      <c r="H47" s="29">
        <v>0</v>
      </c>
      <c r="I47" s="39"/>
    </row>
    <row r="48" spans="1:12" ht="24.95" customHeight="1" x14ac:dyDescent="0.2">
      <c r="A48" s="23" t="s">
        <v>59</v>
      </c>
      <c r="B48" s="9"/>
      <c r="C48" s="34"/>
      <c r="D48" s="26"/>
      <c r="E48" s="26"/>
      <c r="F48" s="25"/>
      <c r="G48" s="29"/>
      <c r="H48" s="29"/>
      <c r="I48" s="39"/>
    </row>
    <row r="49" spans="1:9" ht="16.5" customHeight="1" x14ac:dyDescent="0.2">
      <c r="A49" s="11" t="s">
        <v>36</v>
      </c>
      <c r="B49" s="9">
        <f>SUM(D49,F49)</f>
        <v>738</v>
      </c>
      <c r="C49" s="34">
        <f>(B49/$B$11)*100</f>
        <v>2.418695136915187E-2</v>
      </c>
      <c r="D49" s="26">
        <v>733</v>
      </c>
      <c r="E49" s="26">
        <v>0</v>
      </c>
      <c r="F49" s="25">
        <f>SUM(G49:H49)</f>
        <v>5</v>
      </c>
      <c r="G49" s="29">
        <v>5</v>
      </c>
      <c r="H49" s="29">
        <v>0</v>
      </c>
      <c r="I49" s="39"/>
    </row>
    <row r="50" spans="1:9" ht="16.5" customHeight="1" x14ac:dyDescent="0.2">
      <c r="A50" s="11" t="s">
        <v>37</v>
      </c>
      <c r="B50" s="9">
        <f>SUM(D50,F50)</f>
        <v>3582</v>
      </c>
      <c r="C50" s="34">
        <f t="shared" si="5"/>
        <v>0.11739520298685907</v>
      </c>
      <c r="D50" s="26">
        <v>3557</v>
      </c>
      <c r="E50" s="26">
        <v>0</v>
      </c>
      <c r="F50" s="25">
        <f t="shared" si="11"/>
        <v>25</v>
      </c>
      <c r="G50" s="29">
        <v>25</v>
      </c>
      <c r="H50" s="29">
        <v>0</v>
      </c>
      <c r="I50" s="39"/>
    </row>
    <row r="51" spans="1:9" ht="16.5" customHeight="1" x14ac:dyDescent="0.2">
      <c r="A51" s="11" t="s">
        <v>38</v>
      </c>
      <c r="B51" s="9">
        <f>SUM(D51,F51)</f>
        <v>31</v>
      </c>
      <c r="C51" s="34">
        <f t="shared" si="5"/>
        <v>1.0159830520917452E-3</v>
      </c>
      <c r="D51" s="26">
        <v>9</v>
      </c>
      <c r="E51" s="26">
        <v>0</v>
      </c>
      <c r="F51" s="25">
        <f t="shared" si="11"/>
        <v>22</v>
      </c>
      <c r="G51" s="29">
        <v>0</v>
      </c>
      <c r="H51" s="29">
        <v>22</v>
      </c>
      <c r="I51" s="39"/>
    </row>
    <row r="52" spans="1:9" ht="16.5" customHeight="1" x14ac:dyDescent="0.2">
      <c r="A52" s="11" t="s">
        <v>47</v>
      </c>
      <c r="B52" s="9">
        <f t="shared" si="10"/>
        <v>3308</v>
      </c>
      <c r="C52" s="34">
        <f t="shared" si="5"/>
        <v>0.10841522375224172</v>
      </c>
      <c r="D52" s="26">
        <v>3262</v>
      </c>
      <c r="E52" s="26">
        <v>0</v>
      </c>
      <c r="F52" s="25">
        <f t="shared" si="11"/>
        <v>46</v>
      </c>
      <c r="G52" s="29">
        <v>46</v>
      </c>
      <c r="H52" s="29">
        <v>0</v>
      </c>
      <c r="I52" s="39"/>
    </row>
    <row r="53" spans="1:9" ht="16.5" customHeight="1" x14ac:dyDescent="0.2">
      <c r="A53" s="11" t="s">
        <v>39</v>
      </c>
      <c r="B53" s="9">
        <f t="shared" si="7"/>
        <v>393</v>
      </c>
      <c r="C53" s="34">
        <f t="shared" si="5"/>
        <v>1.2880043208775995E-2</v>
      </c>
      <c r="D53" s="26">
        <v>378</v>
      </c>
      <c r="E53" s="26">
        <v>0</v>
      </c>
      <c r="F53" s="25">
        <f t="shared" si="11"/>
        <v>15</v>
      </c>
      <c r="G53" s="29">
        <v>15</v>
      </c>
      <c r="H53" s="29">
        <v>0</v>
      </c>
      <c r="I53" s="39"/>
    </row>
    <row r="54" spans="1:9" ht="16.5" customHeight="1" x14ac:dyDescent="0.2">
      <c r="A54" s="11" t="s">
        <v>40</v>
      </c>
      <c r="B54" s="9">
        <f t="shared" si="7"/>
        <v>636</v>
      </c>
      <c r="C54" s="34">
        <f t="shared" si="5"/>
        <v>2.0844039391301611E-2</v>
      </c>
      <c r="D54" s="26">
        <v>623</v>
      </c>
      <c r="E54" s="26">
        <v>0</v>
      </c>
      <c r="F54" s="25">
        <f t="shared" si="11"/>
        <v>13</v>
      </c>
      <c r="G54" s="29">
        <v>5</v>
      </c>
      <c r="H54" s="29">
        <v>8</v>
      </c>
      <c r="I54" s="39"/>
    </row>
    <row r="55" spans="1:9" ht="16.5" customHeight="1" x14ac:dyDescent="0.2">
      <c r="A55" s="11" t="s">
        <v>41</v>
      </c>
      <c r="B55" s="9">
        <f t="shared" si="7"/>
        <v>600</v>
      </c>
      <c r="C55" s="34">
        <f>(B55/$B$11)*100</f>
        <v>1.966418810500152E-2</v>
      </c>
      <c r="D55" s="26">
        <v>591</v>
      </c>
      <c r="E55" s="26">
        <v>0</v>
      </c>
      <c r="F55" s="25">
        <f t="shared" si="11"/>
        <v>9</v>
      </c>
      <c r="G55" s="29">
        <v>9</v>
      </c>
      <c r="H55" s="29">
        <v>0</v>
      </c>
      <c r="I55" s="39"/>
    </row>
    <row r="56" spans="1:9" ht="9.9499999999999993" customHeight="1" x14ac:dyDescent="0.2">
      <c r="A56" s="12"/>
      <c r="B56" s="13"/>
      <c r="C56" s="35"/>
      <c r="D56" s="14"/>
      <c r="E56" s="14"/>
      <c r="F56" s="15"/>
      <c r="G56" s="14"/>
      <c r="H56" s="16"/>
    </row>
    <row r="57" spans="1:9" ht="9.9499999999999993" customHeight="1" x14ac:dyDescent="0.2"/>
    <row r="58" spans="1:9" ht="15" customHeight="1" x14ac:dyDescent="0.2">
      <c r="A58" s="17" t="s">
        <v>63</v>
      </c>
      <c r="B58" s="18"/>
      <c r="C58" s="36"/>
      <c r="D58" s="17"/>
      <c r="E58" s="17"/>
      <c r="F58" s="18"/>
      <c r="G58" s="17"/>
      <c r="H58" s="19"/>
    </row>
    <row r="59" spans="1:9" ht="15" customHeight="1" x14ac:dyDescent="0.2">
      <c r="A59" s="20" t="s">
        <v>48</v>
      </c>
      <c r="B59" s="21"/>
    </row>
    <row r="60" spans="1:9" ht="15" customHeight="1" x14ac:dyDescent="0.2">
      <c r="A60" s="55" t="s">
        <v>42</v>
      </c>
      <c r="B60" s="55"/>
    </row>
    <row r="61" spans="1:9" ht="15" customHeight="1" x14ac:dyDescent="0.2">
      <c r="A61" s="1" t="s">
        <v>60</v>
      </c>
    </row>
    <row r="62" spans="1:9" ht="15" customHeight="1" x14ac:dyDescent="0.2">
      <c r="A62" s="22" t="s">
        <v>43</v>
      </c>
      <c r="B62" s="22"/>
    </row>
  </sheetData>
  <mergeCells count="14">
    <mergeCell ref="F7:F9"/>
    <mergeCell ref="G7:G9"/>
    <mergeCell ref="H7:H9"/>
    <mergeCell ref="A60:B60"/>
    <mergeCell ref="A1:H1"/>
    <mergeCell ref="A2:H2"/>
    <mergeCell ref="A4:A9"/>
    <mergeCell ref="B4:H4"/>
    <mergeCell ref="B5:B9"/>
    <mergeCell ref="C5:C9"/>
    <mergeCell ref="D5:H5"/>
    <mergeCell ref="D6:D9"/>
    <mergeCell ref="E6:E9"/>
    <mergeCell ref="F6:H6"/>
  </mergeCells>
  <printOptions horizontalCentered="1"/>
  <pageMargins left="0.74803149606299213" right="0.74803149606299213" top="0.98425196850393704" bottom="0.98425196850393704" header="0" footer="0"/>
  <pageSetup scale="84" orientation="portrait" r:id="rId1"/>
  <rowBreaks count="1" manualBreakCount="1">
    <brk id="47" max="16383" man="1"/>
  </rowBreaks>
  <ignoredErrors>
    <ignoredError sqref="B21:C21 C11 B25:C25 B36:B37 F21 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38</vt:lpstr>
      <vt:lpstr>'38'!Títulos_a_imprimir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DANIEL PREUDHOMME</cp:lastModifiedBy>
  <cp:lastPrinted>2025-06-13T15:04:53Z</cp:lastPrinted>
  <dcterms:created xsi:type="dcterms:W3CDTF">2021-12-16T20:06:19Z</dcterms:created>
  <dcterms:modified xsi:type="dcterms:W3CDTF">2025-06-13T15:05:02Z</dcterms:modified>
</cp:coreProperties>
</file>