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eleno\Desktop\Boletin segregado excel y pdf\15-CAPÍTULO VIII BIODIVERSIDAD (33-34)\"/>
    </mc:Choice>
  </mc:AlternateContent>
  <bookViews>
    <workbookView xWindow="0" yWindow="0" windowWidth="27375" windowHeight="10845"/>
  </bookViews>
  <sheets>
    <sheet name="Cuadro 33" sheetId="9" r:id="rId1"/>
    <sheet name="34" sheetId="10" state="hidden" r:id="rId2"/>
  </sheets>
  <definedNames>
    <definedName name="_xlnm._FilterDatabase" localSheetId="0" hidden="1">'Cuadro 33'!$D$1:$D$208</definedName>
    <definedName name="_xlnm.Print_Area" localSheetId="1">'34'!$A$1:$D$220</definedName>
    <definedName name="_xlnm.Print_Area" localSheetId="0">'Cuadro 33'!$A$1:$D$185</definedName>
    <definedName name="_xlnm.Print_Titles" localSheetId="0">'Cuadro 33'!$1:$5</definedName>
  </definedNames>
  <calcPr calcId="152511"/>
</workbook>
</file>

<file path=xl/calcChain.xml><?xml version="1.0" encoding="utf-8"?>
<calcChain xmlns="http://schemas.openxmlformats.org/spreadsheetml/2006/main">
  <c r="C6" i="9" l="1"/>
  <c r="D75" i="10" l="1"/>
  <c r="C75" i="10"/>
  <c r="B75" i="10"/>
  <c r="B98" i="10"/>
  <c r="B70" i="10"/>
  <c r="C64" i="10"/>
  <c r="B64" i="10"/>
  <c r="C46" i="10"/>
  <c r="B46" i="10"/>
  <c r="B39" i="10"/>
  <c r="C32" i="10"/>
  <c r="B28" i="10"/>
  <c r="D98" i="10" l="1"/>
  <c r="C98" i="10"/>
  <c r="D12" i="10"/>
  <c r="C135" i="10"/>
  <c r="C122" i="10"/>
  <c r="D193" i="10"/>
  <c r="D156" i="10"/>
  <c r="D105" i="10"/>
  <c r="D59" i="10"/>
  <c r="C198" i="10"/>
  <c r="D198" i="10"/>
  <c r="D182" i="10"/>
  <c r="D68" i="10"/>
  <c r="C12" i="10"/>
  <c r="B168" i="10"/>
  <c r="B104" i="10"/>
  <c r="B201" i="10"/>
  <c r="B200" i="10"/>
  <c r="B196" i="10"/>
  <c r="C193" i="10"/>
  <c r="B193" i="10"/>
  <c r="C182" i="10"/>
  <c r="B182" i="10"/>
  <c r="B180" i="10"/>
  <c r="B178" i="10"/>
  <c r="B176" i="10"/>
  <c r="B175" i="10"/>
  <c r="B173" i="10" s="1"/>
  <c r="B172" i="10"/>
  <c r="B166" i="10"/>
  <c r="B161" i="10"/>
  <c r="B160" i="10"/>
  <c r="B158" i="10"/>
  <c r="C156" i="10"/>
  <c r="B155" i="10"/>
  <c r="B154" i="10"/>
  <c r="B153" i="10"/>
  <c r="B151" i="10"/>
  <c r="B149" i="10"/>
  <c r="B139" i="10"/>
  <c r="B137" i="10"/>
  <c r="B123" i="10"/>
  <c r="B122" i="10" s="1"/>
  <c r="D122" i="10"/>
  <c r="B120" i="10"/>
  <c r="B119" i="10"/>
  <c r="B118" i="10"/>
  <c r="B116" i="10"/>
  <c r="B115" i="10"/>
  <c r="C105" i="10"/>
  <c r="B103" i="10"/>
  <c r="B101" i="10"/>
  <c r="B73" i="10"/>
  <c r="B69" i="10"/>
  <c r="C68" i="10"/>
  <c r="C59" i="10"/>
  <c r="B53" i="10"/>
  <c r="B51" i="10"/>
  <c r="B42" i="10"/>
  <c r="D32" i="10"/>
  <c r="B32" i="10"/>
  <c r="B31" i="10"/>
  <c r="B26" i="10" s="1"/>
  <c r="B24" i="10"/>
  <c r="B22" i="10"/>
  <c r="D15" i="10"/>
  <c r="C15" i="10"/>
  <c r="B15" i="10"/>
  <c r="B12" i="10"/>
  <c r="B9" i="10"/>
  <c r="C7" i="10" l="1"/>
  <c r="B198" i="10"/>
  <c r="D7" i="10"/>
  <c r="B135" i="10"/>
  <c r="B156" i="10"/>
  <c r="B59" i="10"/>
  <c r="B105" i="10"/>
  <c r="B68" i="10"/>
  <c r="B7" i="10" l="1"/>
  <c r="D8" i="10" s="1"/>
  <c r="B6" i="10"/>
  <c r="C8" i="10" l="1"/>
  <c r="B8" i="10" s="1"/>
</calcChain>
</file>

<file path=xl/sharedStrings.xml><?xml version="1.0" encoding="utf-8"?>
<sst xmlns="http://schemas.openxmlformats.org/spreadsheetml/2006/main" count="696" uniqueCount="377">
  <si>
    <t>Año de                              declaratoria</t>
  </si>
  <si>
    <t>Áreas protegidas</t>
  </si>
  <si>
    <t>Los Santos</t>
  </si>
  <si>
    <t>Panamá</t>
  </si>
  <si>
    <t>Darién</t>
  </si>
  <si>
    <t>Veraguas</t>
  </si>
  <si>
    <t>Panamá Oeste</t>
  </si>
  <si>
    <t>Chiriquí</t>
  </si>
  <si>
    <t>Colón</t>
  </si>
  <si>
    <t>Herrera</t>
  </si>
  <si>
    <t xml:space="preserve"> </t>
  </si>
  <si>
    <t>Panamá y Colón</t>
  </si>
  <si>
    <t>Bocas del Toro</t>
  </si>
  <si>
    <t>Los Santos y Veraguas</t>
  </si>
  <si>
    <t>Coclé</t>
  </si>
  <si>
    <t xml:space="preserve"> Bocas del Toro y Chiriquí </t>
  </si>
  <si>
    <t>Comarca Kuna Yala</t>
  </si>
  <si>
    <t xml:space="preserve"> Bocas del Toro </t>
  </si>
  <si>
    <t>...</t>
  </si>
  <si>
    <t>Comarca Ngäbe Buglé</t>
  </si>
  <si>
    <t>Chiriquí y Veraguas</t>
  </si>
  <si>
    <t xml:space="preserve">Chiriquí </t>
  </si>
  <si>
    <t>…</t>
  </si>
  <si>
    <t>República de Panamá</t>
  </si>
  <si>
    <t>Mar Caribe de Panamá</t>
  </si>
  <si>
    <t>Globo de Terreno ubicado en la ver-</t>
  </si>
  <si>
    <t xml:space="preserve">Las Islas Orquídeas, Punta Salud,    
</t>
  </si>
  <si>
    <t>Tramos no protegidos que bordean</t>
  </si>
  <si>
    <t xml:space="preserve">Zona Especial de Protección Marina
   </t>
  </si>
  <si>
    <t xml:space="preserve">Manglares y demás ecosistemas
    </t>
  </si>
  <si>
    <t xml:space="preserve">Manglares de la Costa del distrito de </t>
  </si>
  <si>
    <t xml:space="preserve">Los cerros, cuenca de ríos, áreas
    montañosas y otros comprendi-
    dos en el corregimiento de Las
    Huacas, distrito de Natá  (Cerros
    Pifa, Culebra, Los Chorros, La Po-
    tra, La Escoba, La Silla y la Cuen-
    </t>
  </si>
  <si>
    <t xml:space="preserve">Conectividad biológica por la vida </t>
  </si>
  <si>
    <t>Los sectores de Alto de Piedra, Se-</t>
  </si>
  <si>
    <t xml:space="preserve">Cerros, ríos y afluentes de agua de    </t>
  </si>
  <si>
    <t xml:space="preserve">    los corregimientos de Llano Gran-</t>
  </si>
  <si>
    <t xml:space="preserve">    Las Lomas, El Potrero y La Pinta-</t>
  </si>
  <si>
    <t xml:space="preserve">                         TOTAL</t>
  </si>
  <si>
    <t>Barro Colorado (1)</t>
  </si>
  <si>
    <t>Chepigana</t>
  </si>
  <si>
    <t>La Yeguada</t>
  </si>
  <si>
    <t>Tonosí</t>
  </si>
  <si>
    <t>Altos de Campana</t>
  </si>
  <si>
    <t>Alto Darién</t>
  </si>
  <si>
    <t>Fortuna</t>
  </si>
  <si>
    <t>Portobelo</t>
  </si>
  <si>
    <t>Volcán Barú</t>
  </si>
  <si>
    <t>El Montoso</t>
  </si>
  <si>
    <t>La Tronosa</t>
  </si>
  <si>
    <t>Finca Caraña</t>
  </si>
  <si>
    <t>Soberanía</t>
  </si>
  <si>
    <t>Cerro Camarón y Pedregoso</t>
  </si>
  <si>
    <t>Isla Iguana</t>
  </si>
  <si>
    <t>Palo Seco</t>
  </si>
  <si>
    <t>Cerro Hoya</t>
  </si>
  <si>
    <t>Chagres</t>
  </si>
  <si>
    <t>Isla de Taboga y Urabá</t>
  </si>
  <si>
    <t>Sarigua</t>
  </si>
  <si>
    <t>Lago Gatún</t>
  </si>
  <si>
    <t>Metropolitano</t>
  </si>
  <si>
    <t>Omar Torrijos Herrera</t>
  </si>
  <si>
    <t>Isla Bastimentos</t>
  </si>
  <si>
    <t>La Amistad</t>
  </si>
  <si>
    <t>Cerro Canajagua</t>
  </si>
  <si>
    <t>Santa Ana de Los Santos</t>
  </si>
  <si>
    <t>Coiba</t>
  </si>
  <si>
    <t>Camino de Cruces</t>
  </si>
  <si>
    <t>Pablo Arturo Barrios</t>
  </si>
  <si>
    <t>Tapagra</t>
  </si>
  <si>
    <t>El Salto de Las Palmas</t>
  </si>
  <si>
    <t>Golfo de Chiriquí</t>
  </si>
  <si>
    <t>Golfo de Montijo</t>
  </si>
  <si>
    <t>Isla  Cañas</t>
  </si>
  <si>
    <t>Lagunas de Volcán</t>
  </si>
  <si>
    <t>Los Pozos de Calobre</t>
  </si>
  <si>
    <t>Narganá</t>
  </si>
  <si>
    <t>Playa Boca Vieja</t>
  </si>
  <si>
    <t>Playa La Barqueta Agrícola</t>
  </si>
  <si>
    <t>Punta Patiño</t>
  </si>
  <si>
    <t>San San Pond Sak</t>
  </si>
  <si>
    <t>Cerro Borrola</t>
  </si>
  <si>
    <t>Serranía del Bagre</t>
  </si>
  <si>
    <t>Ciénaga de Las Macanas</t>
  </si>
  <si>
    <t>Majé</t>
  </si>
  <si>
    <t>Mimitimbi</t>
  </si>
  <si>
    <t>Bahía de Limón</t>
  </si>
  <si>
    <t>Isla Advent, Zorra y Juan Gallegos</t>
  </si>
  <si>
    <t>Isla Galeta</t>
  </si>
  <si>
    <t>Playa Bluff</t>
  </si>
  <si>
    <t>San Lorenzo</t>
  </si>
  <si>
    <t>Cerro Cerrezuela</t>
  </si>
  <si>
    <t>Cerro  Ancón</t>
  </si>
  <si>
    <t>Cerro Gaital</t>
  </si>
  <si>
    <t>Santa Fe</t>
  </si>
  <si>
    <t>Barú</t>
  </si>
  <si>
    <t>Cerro San Cristóbal</t>
  </si>
  <si>
    <t>Damani-Guariviara</t>
  </si>
  <si>
    <t>Serranía del Darién</t>
  </si>
  <si>
    <t>Cerro Turega y Cucuasal</t>
  </si>
  <si>
    <t>Manglares del distrito de Antón</t>
  </si>
  <si>
    <t>Río San Miguel y sus afluentes</t>
  </si>
  <si>
    <t>Isla del Rey</t>
  </si>
  <si>
    <t>Cerro Guacamaya</t>
  </si>
  <si>
    <t>Comunidad de Vaquilla</t>
  </si>
  <si>
    <t>Isla Pájaro</t>
  </si>
  <si>
    <t>Manglares de la Bahía de Chame</t>
  </si>
  <si>
    <t>Santa Isabel</t>
  </si>
  <si>
    <t xml:space="preserve">    ca del Río Chico</t>
  </si>
  <si>
    <t>Isla Montuosa</t>
  </si>
  <si>
    <t>Subcuenca del Río Mensabé</t>
  </si>
  <si>
    <t>Sur de Veraguas</t>
  </si>
  <si>
    <t>Bahía de Panamá</t>
  </si>
  <si>
    <t>Matumbal</t>
  </si>
  <si>
    <t>Donoso</t>
  </si>
  <si>
    <t>Guagara</t>
  </si>
  <si>
    <t>Isla Escudo de Veraguas-Degó</t>
  </si>
  <si>
    <t>Parte Sur de la Península de Azuero</t>
  </si>
  <si>
    <t>Playa La Marinera</t>
  </si>
  <si>
    <t>Cordillera de Cerro Monte Verde</t>
  </si>
  <si>
    <t>Cerro El Gago</t>
  </si>
  <si>
    <t>Cerro Miguel</t>
  </si>
  <si>
    <t>Río Corita y sus afluentes</t>
  </si>
  <si>
    <t>Filo del Tallo-Canglón (2)</t>
  </si>
  <si>
    <t>Cerro Peñón</t>
  </si>
  <si>
    <t>Río Cañazas y sus afluentes</t>
  </si>
  <si>
    <t>Panamá Norte</t>
  </si>
  <si>
    <t>Manglares de Panamá Viejo</t>
  </si>
  <si>
    <t>Banco Volcán</t>
  </si>
  <si>
    <t>Cordillera de Coiba</t>
  </si>
  <si>
    <t>Cinta Norteña</t>
  </si>
  <si>
    <t>Cerro Plata</t>
  </si>
  <si>
    <t>Remedios</t>
  </si>
  <si>
    <t>Humedales de Matusagaratí</t>
  </si>
  <si>
    <t>Categoría de manejo y área protegida</t>
  </si>
  <si>
    <t>Superficie (en kilómetros cuadrados)</t>
  </si>
  <si>
    <t>Total</t>
  </si>
  <si>
    <t>Terrestre</t>
  </si>
  <si>
    <t>Marina</t>
  </si>
  <si>
    <t>Área Ambiental Municipal de Carácter</t>
  </si>
  <si>
    <t>-</t>
  </si>
  <si>
    <t xml:space="preserve">   Globo de terreno ubicado en la vertiente del</t>
  </si>
  <si>
    <t xml:space="preserve">   Cerro La India Dormida, Caraiguana, Coscorrón,
    Guacamayo, La Cruz, El Sombrero y otros</t>
  </si>
  <si>
    <t xml:space="preserve">   Cerro Miguel</t>
  </si>
  <si>
    <t xml:space="preserve">Zona de interés ecológico y turístico y de </t>
  </si>
  <si>
    <t xml:space="preserve">   Humedales marinos costeros particularmente los 
    manglares de la República de Panamá</t>
  </si>
  <si>
    <t xml:space="preserve">… Información no disponible. </t>
  </si>
  <si>
    <t>- Cantidad nula o cero.</t>
  </si>
  <si>
    <t xml:space="preserve">                      TOTAL</t>
  </si>
  <si>
    <t>Especial</t>
  </si>
  <si>
    <t>Área de Uso Múltiple</t>
  </si>
  <si>
    <t>Área Municipal</t>
  </si>
  <si>
    <t>Área Natural Recreativa</t>
  </si>
  <si>
    <t>Área Protegida</t>
  </si>
  <si>
    <t>Manglares y  demás ecosistemas afines dentro del distrito de Penonomé</t>
  </si>
  <si>
    <t>El Encanto y  Cerro La Gallota</t>
  </si>
  <si>
    <t>Tramos no protegidos que bordean el Lago Gatún</t>
  </si>
  <si>
    <t>Reserva de producción de agua Cerro Borrola</t>
  </si>
  <si>
    <t>Zona  litoral del corregimiento de la Enea</t>
  </si>
  <si>
    <t>Zona  litoral del corregimiento El Espinal</t>
  </si>
  <si>
    <t>Tramos aún no protegido del antiguo Camino de Cruces</t>
  </si>
  <si>
    <t>Por definir</t>
  </si>
  <si>
    <t>Manglares de la Costa del distrito de David</t>
  </si>
  <si>
    <t>Zona Protegida de Manglares</t>
  </si>
  <si>
    <t xml:space="preserve">   Playa La Marinera</t>
  </si>
  <si>
    <t xml:space="preserve">   Parque Nacional Coiba</t>
  </si>
  <si>
    <t>Zona Especial de Protección de ARAP</t>
  </si>
  <si>
    <t xml:space="preserve">   Zona Sur de Veraguas</t>
  </si>
  <si>
    <t xml:space="preserve">   Parte Sur de la Península de Azuero</t>
  </si>
  <si>
    <t>Zona Especial de Manejo Marino Costero</t>
  </si>
  <si>
    <t xml:space="preserve">   Manglares de la República de Panamá</t>
  </si>
  <si>
    <t>Zona Especial de Manejo ARAP</t>
  </si>
  <si>
    <t xml:space="preserve">   Manglares de Panamá Viejo</t>
  </si>
  <si>
    <t>Zona de Reserva Marino Costera</t>
  </si>
  <si>
    <t xml:space="preserve">   Matumbal (Isla Colón)</t>
  </si>
  <si>
    <t>Zona de Reserva</t>
  </si>
  <si>
    <t xml:space="preserve">   Ribera Oeste del lago Alhajuela</t>
  </si>
  <si>
    <t xml:space="preserve">   Tapagra</t>
  </si>
  <si>
    <t>Zona de Protección Hidrológica</t>
  </si>
  <si>
    <t xml:space="preserve">   Panamá Norte</t>
  </si>
  <si>
    <t xml:space="preserve">   Playa Bluff</t>
  </si>
  <si>
    <t>Reserva Natural Municipal</t>
  </si>
  <si>
    <t xml:space="preserve">   Conectividad Biológica PROMIR</t>
  </si>
  <si>
    <t>Reserva Municipal</t>
  </si>
  <si>
    <t xml:space="preserve">   Santa Isabel</t>
  </si>
  <si>
    <t xml:space="preserve">   Serranía del Darién</t>
  </si>
  <si>
    <t xml:space="preserve">   Microcuenca del Río Cacao</t>
  </si>
  <si>
    <t xml:space="preserve">   Isla Majé</t>
  </si>
  <si>
    <t xml:space="preserve">   Isla del Rey</t>
  </si>
  <si>
    <t>Reserva Hidrológica</t>
  </si>
  <si>
    <t xml:space="preserve">    Río Corita y sus afluentes</t>
  </si>
  <si>
    <t xml:space="preserve">    Río Cañazas y sus afluentes</t>
  </si>
  <si>
    <t>Reserva Hídrica y Forestal</t>
  </si>
  <si>
    <t xml:space="preserve">   Cerro Guacamaya</t>
  </si>
  <si>
    <t>Reserva Hídrica y Bosque Protegido</t>
  </si>
  <si>
    <t xml:space="preserve">   Río San Miguel y sus afluentes</t>
  </si>
  <si>
    <t xml:space="preserve">   Cerros, ríos  y  afluentes de agua de los corregi-
    mientos de Llano Grande, El Harino, Piedras Gor-   
    das, Las Lomas, El Potrero y La Pintada (Cabecera)</t>
  </si>
  <si>
    <t xml:space="preserve">   Mimitimbi</t>
  </si>
  <si>
    <t xml:space="preserve">   Cerro Peñón</t>
  </si>
  <si>
    <t xml:space="preserve">   Cerro Turega y Cucuasal</t>
  </si>
  <si>
    <t xml:space="preserve">   Cerro Monte Verde</t>
  </si>
  <si>
    <t xml:space="preserve">   Cerro Cerrezuela</t>
  </si>
  <si>
    <t xml:space="preserve">   Cerro Caraiguana</t>
  </si>
  <si>
    <t>Reserva Hídrica</t>
  </si>
  <si>
    <t>Reserva Forestal</t>
  </si>
  <si>
    <t xml:space="preserve">   Barú</t>
  </si>
  <si>
    <t xml:space="preserve">   Cerro Camarón y Pedregoso</t>
  </si>
  <si>
    <t xml:space="preserve">   Cerro Canajagua</t>
  </si>
  <si>
    <t xml:space="preserve">   Chepigana</t>
  </si>
  <si>
    <t xml:space="preserve">   El Montoso</t>
  </si>
  <si>
    <t xml:space="preserve">   Finca Caraña</t>
  </si>
  <si>
    <t xml:space="preserve">   Fortuna</t>
  </si>
  <si>
    <t xml:space="preserve">   La Tronosa</t>
  </si>
  <si>
    <t xml:space="preserve">   La Yeguada</t>
  </si>
  <si>
    <t xml:space="preserve">   Manglares del distrito de Antón</t>
  </si>
  <si>
    <t xml:space="preserve">   Santa Ana de Los Santos</t>
  </si>
  <si>
    <t xml:space="preserve">   Tonosí</t>
  </si>
  <si>
    <t>Reserva Ecológica Municipal</t>
  </si>
  <si>
    <t xml:space="preserve">   Guagara</t>
  </si>
  <si>
    <t xml:space="preserve">   Cerro Plata</t>
  </si>
  <si>
    <t>Reserva de Recursos Naturales</t>
  </si>
  <si>
    <r>
      <t xml:space="preserve">   Playa La Barqueta Agrícola</t>
    </r>
    <r>
      <rPr>
        <sz val="10"/>
        <color indexed="10"/>
        <rFont val="Arial"/>
        <family val="2"/>
      </rPr>
      <t/>
    </r>
  </si>
  <si>
    <t xml:space="preserve">   Playa Boca Vieja</t>
  </si>
  <si>
    <t xml:space="preserve">   Pablo Arturo Barrios</t>
  </si>
  <si>
    <t xml:space="preserve">   Isla Montuosa del Golfo de Chiriquí</t>
  </si>
  <si>
    <t xml:space="preserve">   Isla Iguana</t>
  </si>
  <si>
    <t xml:space="preserve">   Isla de Taboga y Urabá</t>
  </si>
  <si>
    <t xml:space="preserve">   Isla Cañas</t>
  </si>
  <si>
    <t xml:space="preserve">   Humedal de Bahía de Panamá</t>
  </si>
  <si>
    <t>Refugio de Vida Silvestre</t>
  </si>
  <si>
    <t xml:space="preserve">   Cuencas del Río Cucuyal y Tortí Arriba</t>
  </si>
  <si>
    <t>Patrimonio Natural Hidrológico</t>
  </si>
  <si>
    <t>Parque Natural</t>
  </si>
  <si>
    <t xml:space="preserve">   Golfo de Chiriquí</t>
  </si>
  <si>
    <t xml:space="preserve">   Isla Bastimentos</t>
  </si>
  <si>
    <t>Parque Nacional Marino</t>
  </si>
  <si>
    <t xml:space="preserve">   Parque Internacional La Amistad</t>
  </si>
  <si>
    <t xml:space="preserve">   Volcán Barú</t>
  </si>
  <si>
    <t xml:space="preserve">   Soberanía</t>
  </si>
  <si>
    <t xml:space="preserve">   Sarigua</t>
  </si>
  <si>
    <t xml:space="preserve">   Santa Fe</t>
  </si>
  <si>
    <t xml:space="preserve">   Portobelo</t>
  </si>
  <si>
    <t>Parque Nacional</t>
  </si>
  <si>
    <t xml:space="preserve">   Altos de Campana</t>
  </si>
  <si>
    <t xml:space="preserve">   Camino de Cruces</t>
  </si>
  <si>
    <t xml:space="preserve">   Cerro Hoya</t>
  </si>
  <si>
    <t xml:space="preserve">   Coiba</t>
  </si>
  <si>
    <t xml:space="preserve">   Chagres</t>
  </si>
  <si>
    <t xml:space="preserve">   Darién</t>
  </si>
  <si>
    <t xml:space="preserve">   General de División Omar Torrijos Herrera</t>
  </si>
  <si>
    <t xml:space="preserve">   Punta Bruja y Manglares del Río Dejal</t>
  </si>
  <si>
    <t xml:space="preserve">   Isla Escudo de Veraguas-Degó</t>
  </si>
  <si>
    <t xml:space="preserve">   Isla Galeta</t>
  </si>
  <si>
    <t xml:space="preserve">   Cerro El Gago</t>
  </si>
  <si>
    <t>Paisaje Protegido</t>
  </si>
  <si>
    <t xml:space="preserve">   Los Pozos de Calobre</t>
  </si>
  <si>
    <t xml:space="preserve">   Cerro Gaital</t>
  </si>
  <si>
    <t>Monumento Natural</t>
  </si>
  <si>
    <t>Humedales de Importancia Internacional</t>
  </si>
  <si>
    <t xml:space="preserve">   Damani-Guariviara</t>
  </si>
  <si>
    <t xml:space="preserve">   Punta Patiño</t>
  </si>
  <si>
    <t xml:space="preserve">   San San Pond Sak</t>
  </si>
  <si>
    <t xml:space="preserve">   Remedios</t>
  </si>
  <si>
    <t xml:space="preserve">   Lagunas de Volcán</t>
  </si>
  <si>
    <t>Humedal</t>
  </si>
  <si>
    <t xml:space="preserve">   Serranía del Bagre</t>
  </si>
  <si>
    <t>Corredor Biológico</t>
  </si>
  <si>
    <t xml:space="preserve">   San Lorenzo</t>
  </si>
  <si>
    <t>Bosque Protector y Paisaje Protegido</t>
  </si>
  <si>
    <t xml:space="preserve">    Lago de Miraflores</t>
  </si>
  <si>
    <t xml:space="preserve">   Palo Seco</t>
  </si>
  <si>
    <t xml:space="preserve">   Alto Darién</t>
  </si>
  <si>
    <t>Bosque Protector</t>
  </si>
  <si>
    <t xml:space="preserve">   Narganá</t>
  </si>
  <si>
    <t>Área Silvestre Protegida</t>
  </si>
  <si>
    <t xml:space="preserve">     Isla Advent, Zorra y Juan Gallegos</t>
  </si>
  <si>
    <t xml:space="preserve">     Lago Gatún</t>
  </si>
  <si>
    <t>Área Recreativa</t>
  </si>
  <si>
    <t xml:space="preserve">    Cerro Ancón</t>
  </si>
  <si>
    <t>Área Protegida y Reserva Natural</t>
  </si>
  <si>
    <t xml:space="preserve">   Cerro Cabra</t>
  </si>
  <si>
    <t>Área Protegida Municipal Forestal</t>
  </si>
  <si>
    <t xml:space="preserve">   Isla Pájaro</t>
  </si>
  <si>
    <t>Área Protegida Municipal</t>
  </si>
  <si>
    <t xml:space="preserve">Los sectores de Alto de Piedra, Serranía del Tute y áreas aledañas
    </t>
  </si>
  <si>
    <t>Las Islas Orquídeas, Punta Salud, Punta Bohío, Buena Vista, Frijoles y la Península de la Isla Maiz</t>
  </si>
  <si>
    <t xml:space="preserve">   Metropolitano</t>
  </si>
  <si>
    <t xml:space="preserve">Punta Bruja  y  Manglares del Río 
 </t>
  </si>
  <si>
    <t>El Encanto y Cerro La Gallota</t>
  </si>
  <si>
    <t xml:space="preserve">   protección etnocultural e histórica</t>
  </si>
  <si>
    <t>Zona de Protección Territorial, Urbana y Ambiental Sector costero de Chitré</t>
  </si>
  <si>
    <t>Bosque Comunal el Colmón</t>
  </si>
  <si>
    <t>tiente del Lago de Miraflores</t>
  </si>
  <si>
    <t>y la Península de la Isla Maíz</t>
  </si>
  <si>
    <t>Dejal</t>
  </si>
  <si>
    <t>Tramos aún no protegidos del antiguo</t>
  </si>
  <si>
    <t>el Lago Gatún</t>
  </si>
  <si>
    <t>Cerro Carigüana</t>
  </si>
  <si>
    <t>Santa Isabel (Uso múltiple)</t>
  </si>
  <si>
    <t>del Parque Nacional Coiba</t>
  </si>
  <si>
    <t>Costa del Mar Caribe del corregimiento</t>
  </si>
  <si>
    <t>de Calovébora</t>
  </si>
  <si>
    <t>afines dentro del distrito de Penonomé</t>
  </si>
  <si>
    <t>David</t>
  </si>
  <si>
    <t>Microcuenca del Río Cacao</t>
  </si>
  <si>
    <t>Archipiélago de las Perlas</t>
  </si>
  <si>
    <t>natural PROMIR</t>
  </si>
  <si>
    <t>Manglares de la República de Panamá</t>
  </si>
  <si>
    <t>Zona de Protección Territorial, Urbana
y Ambiental, Sector Costero de</t>
  </si>
  <si>
    <t>Chitré</t>
  </si>
  <si>
    <t xml:space="preserve">Cerro La India Dormida, Caraiguana,
 Coscorrón, Guacamayo, La Cruz, </t>
  </si>
  <si>
    <t>El Sombrero y otros</t>
  </si>
  <si>
    <t>Cabecera de ríos de los corregi-
mientos de El Palmar, El Copé y</t>
  </si>
  <si>
    <t>Olá (Cabecera)</t>
  </si>
  <si>
    <t xml:space="preserve"> rranía del Tute y áreas aledañas</t>
  </si>
  <si>
    <t>Cerro Cabra, los chorros de Santa
   Clara de los afluentes del río Paja....</t>
  </si>
  <si>
    <t>Clara de los afluentes del río Paja</t>
  </si>
  <si>
    <t>Océano Pacífico de Panamá</t>
  </si>
  <si>
    <t xml:space="preserve">Reverendo Padre Jesús Héctor Gallego </t>
  </si>
  <si>
    <t xml:space="preserve"> Isla  Boná</t>
  </si>
  <si>
    <t>(1) Área protegida administrada por el Instituto Smithsonian de Investigaciones Tropicales (STRI).</t>
  </si>
  <si>
    <t xml:space="preserve">   Isla Bona</t>
  </si>
  <si>
    <t>Reverendo Padre Jesús Héctor Gallego Herrera</t>
  </si>
  <si>
    <t>Bosque Comunal</t>
  </si>
  <si>
    <t>El Colmón</t>
  </si>
  <si>
    <t xml:space="preserve">                      PROPORCIÓN </t>
  </si>
  <si>
    <t>(2) Áreas designadas como terrestres o marinas de conformidad con una mayor cobertura en tierra o mar.</t>
  </si>
  <si>
    <t>(3) Área protegida administrada por el Instituto Smithsonian de Investigaciones Tropicales (STRI).</t>
  </si>
  <si>
    <t xml:space="preserve">(4) Unificación de la Reserva Hidrológica Serranía Filo del Tallo y la Reserva Forestal Canglón. </t>
  </si>
  <si>
    <t xml:space="preserve">   Filo del Tallo-Canglón (4)</t>
  </si>
  <si>
    <t>Área de Recursos Manejados (1)</t>
  </si>
  <si>
    <t>Ciénaga de Las Macanas (2)</t>
  </si>
  <si>
    <t xml:space="preserve">Manglares de los corregimientos de Sajalices, Bejuco, Líbano y Punta Chame (2)
    </t>
  </si>
  <si>
    <t>El Salto de Las Palmas (2)</t>
  </si>
  <si>
    <t xml:space="preserve">   Golfo de Montijo (2)</t>
  </si>
  <si>
    <t xml:space="preserve">   Barro Colorado (3)</t>
  </si>
  <si>
    <t xml:space="preserve">   Cenegón del Mangle (2)</t>
  </si>
  <si>
    <t xml:space="preserve">   Sistema de Humedales de Matusagaratí (2)</t>
  </si>
  <si>
    <t xml:space="preserve">Costa del Mar Caribe del corregimiento de Calovébora
    </t>
  </si>
  <si>
    <t xml:space="preserve">    de, El Harino, Piedras Gordas, </t>
  </si>
  <si>
    <t>La Enea</t>
  </si>
  <si>
    <t xml:space="preserve">Zona Litoral del corregimiento de </t>
  </si>
  <si>
    <t>El Espinal</t>
  </si>
  <si>
    <t>NOTAS: Las cifras pueden cambiar debido a los procesos de medición y estudio de límites en áreas protegidas.</t>
  </si>
  <si>
    <t xml:space="preserve">…    Información no disponible. </t>
  </si>
  <si>
    <t xml:space="preserve">               La superficie de las áreas protegidas corresponde a la última delimitación efectuada.</t>
  </si>
  <si>
    <t>Ribera Oeste del Lago Alhajuela</t>
  </si>
  <si>
    <t>Los cerros, cuenca de ríos, áreas montañosas y otros comprendidos en el corregimiento de Las Huacas, distrito de Natá (Cerro Pifá, Culebra, Los Chorros, La Potra,       La Escoba, La Silla y la Cuenca del Río Chico)</t>
  </si>
  <si>
    <t xml:space="preserve">   Bahía de Limón</t>
  </si>
  <si>
    <t xml:space="preserve">   Archipiélago de las Perlas</t>
  </si>
  <si>
    <t xml:space="preserve">Parte Alta de la Cuenca Hidrográfica del  </t>
  </si>
  <si>
    <t>río Pacora</t>
  </si>
  <si>
    <t>Coordillera de Coiba</t>
  </si>
  <si>
    <t>Ciénega el Mangle</t>
  </si>
  <si>
    <t>Cuadro 33. SUPERFICIE DE LAS ÁREAS PROTEGIDAS EN LA REPÚBLICA,
 SEGÚN AÑO DE DECLARATORIA: AÑOS 1918-2021</t>
  </si>
  <si>
    <t>Parte Alta de la Cuenca Hidrográfica del río Pacora</t>
  </si>
  <si>
    <t xml:space="preserve">Cuadro 34. SUPERFICIE TERRESTRE Y MARINA DE LAS ÁREAS PROTEGIDAS EN 
 LA REPÚBLICA, SEGÚN CATEGORÍA DE MANEJO: AÑO 2021 </t>
  </si>
  <si>
    <t>NOTA: Las cifras pueden cambiar, debido a los procesos de medición y estudio de límites en áreas protegidas.</t>
  </si>
  <si>
    <t xml:space="preserve">Superficie                   
(En kilómetros cuadrados) </t>
  </si>
  <si>
    <t>Localización
(Provincia y comarca indígena)</t>
  </si>
  <si>
    <t>Peñón de la Honda</t>
  </si>
  <si>
    <t xml:space="preserve">Cerro Moreno, Cerro Iguana, Cerro
    Gaital, Cerro Los Volteaderos,
    Cerro Hacha, Cerro Loma Gran- 
    de, Cerro San Pablo, Cerro La Pi-
    ta, El Viejito, Cerro La Hoya, Cerro
    Corral, Cerro Mano de Piedra, Ce-
    rro Santo Domingo, Cerro Unión,
    Bolívar, Cerro San Lucas, Cerro
    Guacamaya, Cerro Negro, Cerro 
    Belencillo, Cerro Zapillo y Zapillón....
   </t>
  </si>
  <si>
    <t xml:space="preserve">    Zapillo y Zapillón</t>
  </si>
  <si>
    <t xml:space="preserve">    da (Cabecera)</t>
  </si>
  <si>
    <t xml:space="preserve">(2) Unificación de la Reserva Hidrológica, Serranía Filo del Tallo y la Reserva Forestal Canglón. </t>
  </si>
  <si>
    <t>0.0  Cuando la cantidad es menor a la mitad de la unidad o fracción decimal adoptada, para la expresión del dato.</t>
  </si>
  <si>
    <t>Fuente: Dirección de Áreas Protegidas y Vida Silvestre, Ministerio de Ambiente (MiAmbiente).</t>
  </si>
  <si>
    <t xml:space="preserve">Cabecera de ríos de los corregimientos El Palmar,          el Copé y Olá (Cabecera)
</t>
  </si>
  <si>
    <t xml:space="preserve">   Peñón de la Honda</t>
  </si>
  <si>
    <t>Cerro  Moreno,  Cerro  Iguana, Cerro Gaital, Cerro Los Volteaderos, Cerro Hacha, Cerro Pita, El Viejito, Cerro La Hoya, Cerro Corral, Cerro Mano de Piedra, Cerro Santo Domingo, Cerro Unión Bolívar, Cerro San Lucas, Cerro Guacamaya, Cerro Negro, Cerro Belencillo, Cerro Zapillo y Zapillón</t>
  </si>
  <si>
    <t>0.0 Cuando la cantidad es menor a la mitad de la unidad o fracción decimal adoptada, para la expresión del dato.</t>
  </si>
  <si>
    <t xml:space="preserve">Fuente: Programa de Monitoreo de Efectividad de Manejo de Áreas Protegidas, Dirección  de Áreas Protegidas y Vida Silvestre, Ministerio de Ambiente (MiAmbiente).  </t>
  </si>
  <si>
    <t xml:space="preserve">Punta Bohìo, Buena Vista, Frijoles </t>
  </si>
  <si>
    <t>Cuadro 34. SUPERFICIE TERRESTRE Y MARINA DE LAS ÁREAS PROTEGIDAS EN 
 LA REPÚBLICA, SEGÚN CATEGORÍA DE MANEJO: AÑO 2021</t>
  </si>
  <si>
    <t xml:space="preserve">   respectivas, se deben al redondeo de cifras.   </t>
  </si>
  <si>
    <t xml:space="preserve">            Las diferencias que se observen entre la superficie total y las superficies terrestre y marina en algunas categorías de manejo, así como en algunos parciales de áreas </t>
  </si>
  <si>
    <t xml:space="preserve">     zonas marinas se han de conservar mediante sistemas de áreas protegidas, administrados de manera eficaz y equitativa.</t>
  </si>
  <si>
    <t xml:space="preserve">(1) La creación de áreas de recursos manejados permite a la República de Panamá cumplir con la Meta de Aichi 11, el cual establece que para el 2020, al menos el 10%  de las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</si>
</sst>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0"/>
    <numFmt numFmtId="167" formatCode="_([$€]* #,##0.00_);_([$€]* \(#,##0.00\);_([$€]* &quot;-&quot;??_);_(@_)"/>
  </numFmts>
  <fonts count="11" x14ac:knownFonts="1">
    <font>
      <sz val="10"/>
      <name val="Arial"/>
    </font>
    <font>
      <sz val="10"/>
      <name val="Arial"/>
      <family val="2"/>
    </font>
    <font>
      <b/>
      <sz val="13"/>
      <name val="Arial"/>
      <family val="2"/>
    </font>
    <font>
      <sz val="10"/>
      <name val="Arial"/>
      <family val="2"/>
    </font>
    <font>
      <sz val="9"/>
      <name val="Arial"/>
      <family val="2"/>
    </font>
    <font>
      <b/>
      <sz val="10"/>
      <name val="Arial"/>
      <family val="2"/>
    </font>
    <font>
      <sz val="10"/>
      <color theme="0"/>
      <name val="Arial"/>
      <family val="2"/>
    </font>
    <font>
      <b/>
      <sz val="10"/>
      <color theme="1"/>
      <name val="Arial"/>
      <family val="2"/>
    </font>
    <font>
      <sz val="12"/>
      <name val="Arial"/>
      <family val="2"/>
    </font>
    <font>
      <sz val="10"/>
      <color indexed="10"/>
      <name val="Arial"/>
      <family val="2"/>
    </font>
    <font>
      <sz val="18"/>
      <name val="Arial"/>
      <family val="2"/>
    </font>
  </fonts>
  <fills count="3">
    <fill>
      <patternFill patternType="none"/>
    </fill>
    <fill>
      <patternFill patternType="gray125"/>
    </fill>
    <fill>
      <patternFill patternType="solid">
        <fgColor rgb="FFE0E0E0"/>
        <bgColor indexed="64"/>
      </patternFill>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7" fontId="1" fillId="0" borderId="0" applyFont="0" applyFill="0" applyBorder="0" applyAlignment="0" applyProtection="0"/>
    <xf numFmtId="0" fontId="3" fillId="0" borderId="0"/>
    <xf numFmtId="0" fontId="1" fillId="0" borderId="0"/>
  </cellStyleXfs>
  <cellXfs count="143">
    <xf numFmtId="0" fontId="0" fillId="0" borderId="0" xfId="0"/>
    <xf numFmtId="0" fontId="5" fillId="0" borderId="0" xfId="0" applyFont="1" applyFill="1"/>
    <xf numFmtId="0" fontId="1" fillId="0" borderId="0" xfId="3" applyFont="1" applyFill="1" applyBorder="1"/>
    <xf numFmtId="0" fontId="8" fillId="0" borderId="10" xfId="3" applyFont="1" applyFill="1" applyBorder="1" applyAlignment="1">
      <alignment horizontal="center" vertical="center"/>
    </xf>
    <xf numFmtId="164" fontId="5" fillId="2" borderId="3" xfId="3" applyNumberFormat="1" applyFont="1" applyFill="1" applyBorder="1" applyAlignment="1">
      <alignment horizontal="center" vertical="center" wrapText="1"/>
    </xf>
    <xf numFmtId="0" fontId="1" fillId="0" borderId="8" xfId="3" applyFont="1" applyFill="1" applyBorder="1"/>
    <xf numFmtId="164" fontId="6" fillId="0" borderId="7" xfId="3" applyNumberFormat="1" applyFont="1" applyFill="1" applyBorder="1"/>
    <xf numFmtId="164" fontId="1" fillId="0" borderId="7" xfId="3" applyNumberFormat="1" applyFont="1" applyFill="1" applyBorder="1"/>
    <xf numFmtId="164" fontId="1" fillId="0" borderId="9" xfId="3" applyNumberFormat="1" applyFont="1" applyFill="1" applyBorder="1"/>
    <xf numFmtId="164" fontId="5" fillId="0" borderId="7" xfId="3" applyNumberFormat="1" applyFont="1" applyFill="1" applyBorder="1"/>
    <xf numFmtId="164" fontId="7" fillId="0" borderId="9" xfId="3" applyNumberFormat="1" applyFont="1" applyFill="1" applyBorder="1" applyAlignment="1">
      <alignment horizontal="right"/>
    </xf>
    <xf numFmtId="164" fontId="7" fillId="0" borderId="9" xfId="3" applyNumberFormat="1" applyFont="1" applyFill="1" applyBorder="1"/>
    <xf numFmtId="164" fontId="7" fillId="0" borderId="7" xfId="3" applyNumberFormat="1" applyFont="1" applyFill="1" applyBorder="1"/>
    <xf numFmtId="164" fontId="5" fillId="0" borderId="9" xfId="3" applyNumberFormat="1" applyFont="1" applyFill="1" applyBorder="1"/>
    <xf numFmtId="0" fontId="1" fillId="0" borderId="0" xfId="3" applyFont="1" applyFill="1"/>
    <xf numFmtId="164" fontId="1" fillId="0" borderId="9" xfId="3" applyNumberFormat="1" applyFont="1" applyFill="1" applyBorder="1" applyAlignment="1"/>
    <xf numFmtId="164" fontId="1" fillId="0" borderId="9" xfId="3" applyNumberFormat="1" applyFill="1" applyBorder="1"/>
    <xf numFmtId="0" fontId="1" fillId="0" borderId="0" xfId="3" applyFont="1" applyFill="1" applyBorder="1" applyAlignment="1">
      <alignment vertical="top" wrapText="1"/>
    </xf>
    <xf numFmtId="165" fontId="1" fillId="0" borderId="7" xfId="3" applyNumberFormat="1" applyFont="1" applyFill="1" applyBorder="1"/>
    <xf numFmtId="0" fontId="1" fillId="0" borderId="12" xfId="3" applyFont="1" applyFill="1" applyBorder="1"/>
    <xf numFmtId="164" fontId="1" fillId="0" borderId="10" xfId="3" applyNumberFormat="1" applyFont="1" applyFill="1" applyBorder="1"/>
    <xf numFmtId="164" fontId="1" fillId="0" borderId="11" xfId="3" applyNumberFormat="1" applyFont="1" applyFill="1" applyBorder="1"/>
    <xf numFmtId="164" fontId="1" fillId="0" borderId="0" xfId="3" applyNumberFormat="1" applyFont="1" applyFill="1" applyBorder="1"/>
    <xf numFmtId="0" fontId="1" fillId="0" borderId="0" xfId="3" applyFill="1"/>
    <xf numFmtId="0" fontId="1" fillId="0" borderId="0" xfId="3" applyFont="1" applyFill="1" applyBorder="1" applyAlignment="1">
      <alignment horizontal="left"/>
    </xf>
    <xf numFmtId="164" fontId="1" fillId="0" borderId="0" xfId="3" applyNumberFormat="1" applyFont="1" applyFill="1"/>
    <xf numFmtId="164" fontId="1" fillId="0" borderId="0" xfId="3" applyNumberFormat="1" applyFont="1" applyFill="1" applyBorder="1" applyAlignment="1">
      <alignment horizontal="right"/>
    </xf>
    <xf numFmtId="0" fontId="1" fillId="0" borderId="8" xfId="3" applyFont="1" applyFill="1" applyBorder="1" applyAlignment="1">
      <alignment horizontal="left" indent="1"/>
    </xf>
    <xf numFmtId="0" fontId="1" fillId="0" borderId="0" xfId="3" applyFont="1" applyFill="1" applyBorder="1" applyAlignment="1">
      <alignment horizontal="left" indent="1"/>
    </xf>
    <xf numFmtId="0" fontId="1" fillId="0" borderId="8" xfId="3" applyFont="1" applyFill="1" applyBorder="1" applyAlignment="1">
      <alignment horizontal="left" vertical="top" wrapText="1" indent="1"/>
    </xf>
    <xf numFmtId="0" fontId="1" fillId="0" borderId="8" xfId="3" applyFont="1" applyFill="1" applyBorder="1" applyAlignment="1">
      <alignment horizontal="left" wrapText="1" indent="1"/>
    </xf>
    <xf numFmtId="0" fontId="1" fillId="0" borderId="8" xfId="3" applyFont="1" applyFill="1" applyBorder="1" applyAlignment="1">
      <alignment horizontal="left"/>
    </xf>
    <xf numFmtId="0" fontId="1" fillId="0" borderId="8" xfId="3" applyFont="1" applyFill="1" applyBorder="1" applyAlignment="1">
      <alignment wrapText="1"/>
    </xf>
    <xf numFmtId="0" fontId="1" fillId="0" borderId="0" xfId="3" applyFont="1" applyFill="1" applyAlignment="1">
      <alignment horizontal="left"/>
    </xf>
    <xf numFmtId="0" fontId="1" fillId="0" borderId="0" xfId="3" applyFont="1" applyFill="1" applyBorder="1" applyAlignment="1">
      <alignment wrapText="1"/>
    </xf>
    <xf numFmtId="0" fontId="1" fillId="0" borderId="0" xfId="3" applyFont="1" applyFill="1" applyBorder="1" applyAlignment="1"/>
    <xf numFmtId="164" fontId="1" fillId="0" borderId="7" xfId="3" applyNumberFormat="1" applyFont="1" applyFill="1" applyBorder="1" applyAlignment="1">
      <alignment horizontal="right"/>
    </xf>
    <xf numFmtId="164" fontId="1" fillId="0" borderId="9" xfId="3" applyNumberFormat="1" applyFont="1" applyFill="1" applyBorder="1" applyAlignment="1">
      <alignment horizontal="right"/>
    </xf>
    <xf numFmtId="164" fontId="1" fillId="0" borderId="7" xfId="3" applyNumberFormat="1" applyFont="1" applyFill="1" applyBorder="1" applyAlignment="1">
      <alignment horizontal="right"/>
    </xf>
    <xf numFmtId="164" fontId="1" fillId="0" borderId="9" xfId="3" applyNumberFormat="1" applyFont="1" applyFill="1" applyBorder="1" applyAlignment="1">
      <alignment horizontal="right"/>
    </xf>
    <xf numFmtId="164" fontId="5" fillId="0" borderId="7" xfId="3" applyNumberFormat="1" applyFont="1" applyFill="1" applyBorder="1" applyAlignment="1">
      <alignment horizontal="right"/>
    </xf>
    <xf numFmtId="164" fontId="5" fillId="0" borderId="9" xfId="3" applyNumberFormat="1" applyFont="1" applyFill="1" applyBorder="1" applyAlignment="1">
      <alignment horizontal="right"/>
    </xf>
    <xf numFmtId="0" fontId="1" fillId="0" borderId="8" xfId="3" applyFont="1" applyFill="1" applyBorder="1" applyAlignment="1">
      <alignment vertical="top" wrapText="1"/>
    </xf>
    <xf numFmtId="0" fontId="5" fillId="2" borderId="1"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1" fillId="0" borderId="5" xfId="3" applyFont="1" applyFill="1" applyBorder="1"/>
    <xf numFmtId="0" fontId="1" fillId="0" borderId="6" xfId="3" applyFont="1" applyFill="1" applyBorder="1"/>
    <xf numFmtId="164" fontId="1" fillId="0" borderId="6" xfId="3" applyNumberFormat="1" applyFont="1" applyFill="1" applyBorder="1"/>
    <xf numFmtId="0" fontId="1" fillId="0" borderId="8" xfId="3" applyFont="1" applyFill="1" applyBorder="1" applyAlignment="1">
      <alignment horizontal="center" vertical="center" wrapText="1"/>
    </xf>
    <xf numFmtId="0" fontId="5" fillId="0" borderId="0" xfId="3" applyFont="1" applyFill="1" applyAlignment="1">
      <alignment vertical="center"/>
    </xf>
    <xf numFmtId="164" fontId="5" fillId="0" borderId="7" xfId="3" applyNumberFormat="1" applyFont="1" applyFill="1" applyBorder="1" applyAlignment="1">
      <alignment vertical="center" wrapText="1"/>
    </xf>
    <xf numFmtId="0" fontId="1" fillId="0" borderId="8" xfId="3" applyFont="1" applyFill="1" applyBorder="1" applyAlignment="1">
      <alignment horizontal="right"/>
    </xf>
    <xf numFmtId="0" fontId="1" fillId="0" borderId="7" xfId="3" applyFont="1" applyFill="1" applyBorder="1"/>
    <xf numFmtId="0" fontId="1" fillId="0" borderId="9" xfId="3" applyFont="1" applyFill="1" applyBorder="1" applyAlignment="1">
      <alignment horizontal="right"/>
    </xf>
    <xf numFmtId="0" fontId="1" fillId="0" borderId="0" xfId="3" applyFont="1" applyFill="1" applyAlignment="1">
      <alignment horizontal="center"/>
    </xf>
    <xf numFmtId="1" fontId="1" fillId="0" borderId="8" xfId="3" applyNumberFormat="1" applyFont="1" applyFill="1" applyBorder="1" applyAlignment="1">
      <alignment horizontal="right"/>
    </xf>
    <xf numFmtId="0" fontId="1" fillId="0" borderId="9" xfId="3" applyFont="1" applyFill="1" applyBorder="1" applyAlignment="1">
      <alignment horizontal="right" vertical="center"/>
    </xf>
    <xf numFmtId="1" fontId="1" fillId="0" borderId="8" xfId="3" applyNumberFormat="1" applyFont="1" applyFill="1" applyBorder="1"/>
    <xf numFmtId="4" fontId="1" fillId="0" borderId="0" xfId="3" applyNumberFormat="1" applyFont="1" applyFill="1"/>
    <xf numFmtId="1" fontId="1" fillId="0" borderId="8" xfId="3" applyNumberFormat="1" applyFont="1" applyFill="1" applyBorder="1" applyAlignment="1">
      <alignment vertical="top"/>
    </xf>
    <xf numFmtId="0" fontId="1" fillId="0" borderId="7" xfId="3" applyFont="1" applyFill="1" applyBorder="1" applyAlignment="1">
      <alignment vertical="top" wrapText="1"/>
    </xf>
    <xf numFmtId="0" fontId="1" fillId="0" borderId="7" xfId="3" applyFont="1" applyFill="1" applyBorder="1" applyAlignment="1">
      <alignment vertical="top"/>
    </xf>
    <xf numFmtId="0" fontId="1" fillId="0" borderId="7" xfId="3" applyFont="1" applyFill="1" applyBorder="1" applyAlignment="1">
      <alignment wrapText="1"/>
    </xf>
    <xf numFmtId="0" fontId="1" fillId="0" borderId="9" xfId="3" applyFont="1" applyFill="1" applyBorder="1" applyAlignment="1">
      <alignment vertical="top" wrapText="1"/>
    </xf>
    <xf numFmtId="0" fontId="1" fillId="0" borderId="9" xfId="3" applyFont="1" applyFill="1" applyBorder="1" applyAlignment="1">
      <alignment vertical="top"/>
    </xf>
    <xf numFmtId="165" fontId="1" fillId="0" borderId="0" xfId="3" applyNumberFormat="1" applyFont="1" applyFill="1"/>
    <xf numFmtId="1" fontId="1" fillId="0" borderId="7" xfId="3" applyNumberFormat="1" applyFont="1" applyFill="1" applyBorder="1" applyAlignment="1">
      <alignment horizontal="left" vertical="top" wrapText="1"/>
    </xf>
    <xf numFmtId="1" fontId="1" fillId="0" borderId="0" xfId="3" applyNumberFormat="1" applyFont="1" applyFill="1" applyBorder="1" applyAlignment="1">
      <alignment horizontal="left" vertical="top"/>
    </xf>
    <xf numFmtId="0" fontId="1" fillId="0" borderId="8" xfId="3" applyFont="1" applyFill="1" applyBorder="1" applyAlignment="1">
      <alignment horizontal="right" vertical="center" wrapText="1"/>
    </xf>
    <xf numFmtId="0" fontId="1" fillId="0" borderId="0" xfId="3" applyFont="1" applyFill="1" applyBorder="1" applyAlignment="1">
      <alignment horizontal="right"/>
    </xf>
    <xf numFmtId="0" fontId="1" fillId="0" borderId="12" xfId="3" applyFont="1" applyFill="1" applyBorder="1" applyAlignment="1">
      <alignment horizontal="right"/>
    </xf>
    <xf numFmtId="164" fontId="1" fillId="0" borderId="13" xfId="3" applyNumberFormat="1" applyFont="1" applyFill="1" applyBorder="1" applyAlignment="1">
      <alignment horizontal="right"/>
    </xf>
    <xf numFmtId="0" fontId="1" fillId="0" borderId="10" xfId="3" applyFont="1" applyFill="1" applyBorder="1" applyAlignment="1">
      <alignment horizontal="right"/>
    </xf>
    <xf numFmtId="0" fontId="1" fillId="0" borderId="0" xfId="3" quotePrefix="1" applyFont="1" applyFill="1" applyBorder="1"/>
    <xf numFmtId="3" fontId="1" fillId="0" borderId="0" xfId="3" applyNumberFormat="1" applyFont="1" applyFill="1" applyBorder="1"/>
    <xf numFmtId="164" fontId="4" fillId="0" borderId="0" xfId="3" applyNumberFormat="1" applyFont="1" applyFill="1"/>
    <xf numFmtId="166" fontId="1" fillId="0" borderId="0" xfId="3" applyNumberFormat="1" applyFont="1" applyFill="1"/>
    <xf numFmtId="2" fontId="1" fillId="0" borderId="7" xfId="3" applyNumberFormat="1" applyFont="1" applyFill="1" applyBorder="1"/>
    <xf numFmtId="2" fontId="1" fillId="0" borderId="9" xfId="3" applyNumberFormat="1" applyFont="1" applyFill="1" applyBorder="1" applyAlignment="1">
      <alignment horizontal="right"/>
    </xf>
    <xf numFmtId="165" fontId="1" fillId="0" borderId="9" xfId="3" applyNumberFormat="1" applyFont="1" applyFill="1" applyBorder="1" applyAlignment="1">
      <alignment horizontal="right"/>
    </xf>
    <xf numFmtId="164" fontId="1" fillId="0" borderId="7" xfId="3" applyNumberFormat="1" applyFont="1" applyFill="1" applyBorder="1" applyAlignment="1">
      <alignment horizontal="right"/>
    </xf>
    <xf numFmtId="164" fontId="1" fillId="0" borderId="9" xfId="3" applyNumberFormat="1" applyFont="1" applyFill="1" applyBorder="1" applyAlignment="1">
      <alignment horizontal="right"/>
    </xf>
    <xf numFmtId="164" fontId="1" fillId="0" borderId="7" xfId="3" applyNumberFormat="1" applyFont="1" applyFill="1" applyBorder="1" applyAlignment="1"/>
    <xf numFmtId="164" fontId="5" fillId="0" borderId="7" xfId="3" applyNumberFormat="1" applyFont="1" applyFill="1" applyBorder="1" applyAlignment="1">
      <alignment horizontal="right"/>
    </xf>
    <xf numFmtId="164" fontId="5" fillId="0" borderId="9" xfId="3" applyNumberFormat="1" applyFont="1" applyFill="1" applyBorder="1" applyAlignment="1">
      <alignment horizontal="right"/>
    </xf>
    <xf numFmtId="0" fontId="1" fillId="0" borderId="0" xfId="3" applyFont="1" applyFill="1" applyAlignment="1">
      <alignment horizontal="left" indent="1"/>
    </xf>
    <xf numFmtId="0" fontId="1" fillId="0" borderId="8" xfId="3" applyFont="1" applyFill="1" applyBorder="1" applyAlignment="1" applyProtection="1">
      <alignment horizontal="left" vertical="top" wrapText="1" indent="1"/>
      <protection locked="0"/>
    </xf>
    <xf numFmtId="164" fontId="1" fillId="0" borderId="7" xfId="3" applyNumberFormat="1" applyFill="1" applyBorder="1" applyAlignment="1">
      <alignment horizontal="right"/>
    </xf>
    <xf numFmtId="0" fontId="1" fillId="0" borderId="0" xfId="3" applyFont="1" applyFill="1" applyBorder="1" applyAlignment="1" applyProtection="1">
      <alignment horizontal="left" vertical="top" wrapText="1" indent="1"/>
      <protection locked="0"/>
    </xf>
    <xf numFmtId="0" fontId="1" fillId="0" borderId="0" xfId="3" applyFont="1" applyFill="1" applyBorder="1" applyAlignment="1">
      <alignment vertical="top"/>
    </xf>
    <xf numFmtId="4" fontId="1" fillId="0" borderId="9" xfId="3" applyNumberFormat="1" applyFont="1" applyFill="1" applyBorder="1"/>
    <xf numFmtId="1" fontId="1" fillId="0" borderId="8" xfId="3" applyNumberFormat="1" applyFont="1" applyFill="1" applyBorder="1" applyAlignment="1">
      <alignment horizontal="left"/>
    </xf>
    <xf numFmtId="164" fontId="5" fillId="2" borderId="4" xfId="3" applyNumberFormat="1" applyFont="1" applyFill="1" applyBorder="1" applyAlignment="1">
      <alignment horizontal="center" vertical="center"/>
    </xf>
    <xf numFmtId="12" fontId="1" fillId="0" borderId="8" xfId="3" applyNumberFormat="1" applyFont="1" applyFill="1" applyBorder="1" applyAlignment="1">
      <alignment horizontal="left" vertical="top" wrapText="1" indent="1"/>
    </xf>
    <xf numFmtId="0" fontId="5" fillId="0" borderId="8" xfId="3" applyFont="1" applyFill="1" applyBorder="1" applyAlignment="1">
      <alignment horizontal="center" vertical="center" wrapText="1"/>
    </xf>
    <xf numFmtId="164" fontId="5" fillId="0" borderId="7" xfId="3" applyNumberFormat="1" applyFont="1" applyFill="1" applyBorder="1" applyAlignment="1">
      <alignment horizontal="center" vertical="center" wrapText="1"/>
    </xf>
    <xf numFmtId="164" fontId="5" fillId="0" borderId="9" xfId="3" applyNumberFormat="1" applyFont="1" applyFill="1" applyBorder="1" applyAlignment="1">
      <alignment horizontal="center" vertical="center"/>
    </xf>
    <xf numFmtId="164" fontId="1" fillId="0" borderId="0" xfId="3" applyNumberFormat="1" applyFont="1" applyFill="1" applyBorder="1" applyAlignment="1"/>
    <xf numFmtId="0" fontId="1" fillId="0" borderId="0" xfId="3" applyFont="1" applyFill="1" applyAlignment="1"/>
    <xf numFmtId="164" fontId="4" fillId="0" borderId="0" xfId="3" applyNumberFormat="1" applyFont="1" applyFill="1" applyBorder="1" applyAlignment="1"/>
    <xf numFmtId="49" fontId="1" fillId="0" borderId="0" xfId="3" applyNumberFormat="1" applyFont="1" applyFill="1" applyBorder="1" applyAlignment="1"/>
    <xf numFmtId="164" fontId="1" fillId="0" borderId="0" xfId="3" applyNumberFormat="1" applyFont="1" applyFill="1" applyAlignment="1"/>
    <xf numFmtId="164" fontId="10" fillId="0" borderId="0" xfId="3" applyNumberFormat="1" applyFont="1" applyFill="1" applyBorder="1" applyAlignment="1"/>
    <xf numFmtId="0" fontId="1" fillId="0" borderId="0" xfId="3" applyFont="1" applyFill="1" applyBorder="1" applyAlignment="1">
      <alignment horizontal="left" indent="3"/>
    </xf>
    <xf numFmtId="164" fontId="5" fillId="0" borderId="9" xfId="3" applyNumberFormat="1" applyFont="1" applyFill="1" applyBorder="1" applyAlignment="1">
      <alignment horizontal="center" vertical="center" wrapText="1"/>
    </xf>
    <xf numFmtId="0" fontId="0" fillId="0" borderId="0" xfId="0" applyFill="1"/>
    <xf numFmtId="164" fontId="1" fillId="0" borderId="9" xfId="3" applyNumberFormat="1" applyFont="1" applyFill="1" applyBorder="1" applyAlignment="1">
      <alignment horizontal="right"/>
    </xf>
    <xf numFmtId="0" fontId="1" fillId="0" borderId="0" xfId="0" applyFont="1" applyFill="1" applyBorder="1"/>
    <xf numFmtId="1" fontId="1" fillId="0" borderId="8" xfId="3" applyNumberFormat="1" applyFont="1" applyFill="1" applyBorder="1" applyAlignment="1">
      <alignment vertical="top"/>
    </xf>
    <xf numFmtId="164" fontId="1" fillId="0" borderId="7" xfId="3" applyNumberFormat="1" applyFont="1" applyFill="1" applyBorder="1" applyAlignment="1">
      <alignment horizontal="right"/>
    </xf>
    <xf numFmtId="0" fontId="1" fillId="0" borderId="9" xfId="3" applyFont="1" applyFill="1" applyBorder="1" applyAlignment="1">
      <alignment horizontal="right"/>
    </xf>
    <xf numFmtId="164" fontId="1" fillId="0" borderId="7" xfId="3" applyNumberFormat="1" applyFont="1" applyFill="1" applyBorder="1" applyAlignment="1">
      <alignment horizontal="right"/>
    </xf>
    <xf numFmtId="0" fontId="1" fillId="0" borderId="7" xfId="3" applyFont="1" applyFill="1" applyBorder="1" applyAlignment="1">
      <alignment horizontal="left" indent="1"/>
    </xf>
    <xf numFmtId="0" fontId="1" fillId="0" borderId="7" xfId="3" applyFont="1" applyFill="1" applyBorder="1" applyAlignment="1">
      <alignment horizontal="left" vertical="top" indent="1"/>
    </xf>
    <xf numFmtId="0" fontId="1" fillId="0" borderId="9" xfId="3" applyFont="1" applyFill="1" applyBorder="1" applyAlignment="1">
      <alignment horizontal="left" vertical="top" wrapText="1" indent="1"/>
    </xf>
    <xf numFmtId="0" fontId="1" fillId="0" borderId="9" xfId="3" applyFont="1" applyFill="1" applyBorder="1" applyAlignment="1">
      <alignment horizontal="left" vertical="top" indent="1"/>
    </xf>
    <xf numFmtId="164" fontId="1" fillId="0" borderId="9" xfId="3" applyNumberFormat="1" applyFont="1" applyFill="1" applyBorder="1" applyAlignment="1">
      <alignment horizontal="right"/>
    </xf>
    <xf numFmtId="1" fontId="1" fillId="0" borderId="8" xfId="3" applyNumberFormat="1" applyFont="1" applyFill="1" applyBorder="1" applyAlignment="1">
      <alignment vertical="top"/>
    </xf>
    <xf numFmtId="164" fontId="1" fillId="0" borderId="7" xfId="3" applyNumberFormat="1" applyFont="1" applyFill="1" applyBorder="1" applyAlignment="1">
      <alignment horizontal="right"/>
    </xf>
    <xf numFmtId="0" fontId="1" fillId="0" borderId="9" xfId="3" applyFont="1" applyFill="1" applyBorder="1" applyAlignment="1">
      <alignment horizontal="right"/>
    </xf>
    <xf numFmtId="0" fontId="1" fillId="0" borderId="7" xfId="3" applyFont="1" applyFill="1" applyBorder="1" applyAlignment="1">
      <alignment vertical="top" wrapText="1"/>
    </xf>
    <xf numFmtId="164" fontId="1" fillId="0" borderId="9" xfId="3" applyNumberFormat="1" applyFont="1" applyFill="1" applyBorder="1" applyAlignment="1">
      <alignment horizontal="right"/>
    </xf>
    <xf numFmtId="166" fontId="1" fillId="0" borderId="8" xfId="3" applyNumberFormat="1" applyFont="1" applyFill="1" applyBorder="1"/>
    <xf numFmtId="0" fontId="1" fillId="0" borderId="9" xfId="3" applyFont="1" applyFill="1" applyBorder="1"/>
    <xf numFmtId="0" fontId="1" fillId="0" borderId="7" xfId="3" applyNumberFormat="1" applyFont="1" applyFill="1" applyBorder="1" applyAlignment="1">
      <alignment vertical="top" wrapText="1"/>
    </xf>
    <xf numFmtId="164" fontId="1" fillId="0" borderId="7" xfId="3" applyNumberFormat="1" applyFont="1" applyFill="1" applyBorder="1" applyAlignment="1"/>
    <xf numFmtId="0" fontId="5" fillId="0" borderId="0" xfId="3" applyFont="1" applyFill="1" applyAlignment="1">
      <alignment horizontal="center" vertical="top" wrapText="1"/>
    </xf>
    <xf numFmtId="0" fontId="5" fillId="0" borderId="0" xfId="3" applyFont="1" applyFill="1" applyAlignment="1">
      <alignment horizontal="center" vertical="top"/>
    </xf>
    <xf numFmtId="0" fontId="2" fillId="0" borderId="0" xfId="3" applyFont="1" applyFill="1" applyAlignment="1">
      <alignment horizontal="center"/>
    </xf>
    <xf numFmtId="0" fontId="1" fillId="0" borderId="0" xfId="3" applyFont="1" applyFill="1" applyAlignment="1">
      <alignment horizontal="center"/>
    </xf>
    <xf numFmtId="0" fontId="5" fillId="0" borderId="0" xfId="3" applyFont="1" applyFill="1" applyBorder="1" applyAlignment="1">
      <alignment horizontal="center" vertical="center" wrapText="1"/>
    </xf>
    <xf numFmtId="0" fontId="8" fillId="0" borderId="0" xfId="3" applyFont="1" applyFill="1" applyBorder="1" applyAlignment="1">
      <alignment horizontal="center" vertical="center"/>
    </xf>
    <xf numFmtId="0" fontId="5" fillId="2" borderId="5"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10" xfId="3" applyFont="1" applyFill="1" applyBorder="1" applyAlignment="1">
      <alignment horizontal="center" vertical="center"/>
    </xf>
    <xf numFmtId="164" fontId="5" fillId="0" borderId="7" xfId="3" applyNumberFormat="1" applyFont="1" applyFill="1" applyBorder="1" applyAlignment="1">
      <alignment horizontal="right"/>
    </xf>
    <xf numFmtId="164" fontId="5" fillId="0" borderId="9" xfId="3" applyNumberFormat="1" applyFont="1" applyFill="1" applyBorder="1" applyAlignment="1">
      <alignment horizontal="right"/>
    </xf>
    <xf numFmtId="0" fontId="1" fillId="0" borderId="0" xfId="3" applyFont="1" applyFill="1" applyBorder="1" applyAlignment="1">
      <alignment horizontal="left" vertical="top" wrapText="1" indent="1"/>
    </xf>
    <xf numFmtId="0" fontId="1" fillId="0" borderId="0" xfId="3" applyFont="1" applyFill="1" applyBorder="1" applyAlignment="1">
      <alignment horizontal="center" vertical="center"/>
    </xf>
    <xf numFmtId="0" fontId="5" fillId="2" borderId="8" xfId="3" applyFont="1" applyFill="1" applyBorder="1" applyAlignment="1">
      <alignment horizontal="center" vertical="center" wrapText="1"/>
    </xf>
    <xf numFmtId="0" fontId="1" fillId="0" borderId="8" xfId="3" applyNumberFormat="1" applyFont="1" applyFill="1" applyBorder="1" applyAlignment="1">
      <alignment horizontal="left" vertical="top" wrapText="1" indent="1"/>
    </xf>
    <xf numFmtId="0" fontId="1" fillId="0" borderId="8" xfId="3" applyFont="1" applyFill="1" applyBorder="1" applyAlignment="1">
      <alignment vertical="top" wrapText="1"/>
    </xf>
  </cellXfs>
  <cellStyles count="4">
    <cellStyle name="Euro" xfId="1"/>
    <cellStyle name="Normal" xfId="0" builtinId="0"/>
    <cellStyle name="Normal 11" xfId="2"/>
    <cellStyle name="Normal 2" xfId="3"/>
  </cellStyles>
  <dxfs count="0"/>
  <tableStyles count="0" defaultTableStyle="TableStyleMedium9" defaultPivotStyle="PivotStyleLight16"/>
  <colors>
    <mruColors>
      <color rgb="FFE0E0E0"/>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8"/>
  <sheetViews>
    <sheetView tabSelected="1" zoomScaleNormal="100" zoomScaleSheetLayoutView="89" workbookViewId="0">
      <selection activeCell="E1" sqref="E1"/>
    </sheetView>
  </sheetViews>
  <sheetFormatPr baseColWidth="10" defaultRowHeight="12.75" x14ac:dyDescent="0.2"/>
  <cols>
    <col min="1" max="1" width="20.140625" style="14" customWidth="1"/>
    <col min="2" max="2" width="36.28515625" style="14" customWidth="1"/>
    <col min="3" max="3" width="29.7109375" style="77" customWidth="1"/>
    <col min="4" max="4" width="29.7109375" style="14" customWidth="1"/>
    <col min="5" max="5" width="11.7109375" style="14" bestFit="1" customWidth="1"/>
    <col min="6" max="16384" width="11.42578125" style="14"/>
  </cols>
  <sheetData>
    <row r="1" spans="1:11" ht="16.5" customHeight="1" x14ac:dyDescent="0.2">
      <c r="A1" s="127" t="s">
        <v>353</v>
      </c>
      <c r="B1" s="128"/>
      <c r="C1" s="128"/>
      <c r="D1" s="128"/>
    </row>
    <row r="2" spans="1:11" ht="16.5" customHeight="1" x14ac:dyDescent="0.25">
      <c r="A2" s="128"/>
      <c r="B2" s="128"/>
      <c r="C2" s="128"/>
      <c r="D2" s="128"/>
      <c r="E2" s="129"/>
      <c r="F2" s="129"/>
      <c r="G2" s="129"/>
      <c r="H2" s="129"/>
      <c r="I2" s="129"/>
      <c r="J2" s="129"/>
      <c r="K2" s="129"/>
    </row>
    <row r="3" spans="1:11" ht="12.75" customHeight="1" x14ac:dyDescent="0.2">
      <c r="B3" s="130"/>
      <c r="C3" s="130"/>
    </row>
    <row r="4" spans="1:11" ht="47.25" customHeight="1" x14ac:dyDescent="0.2">
      <c r="A4" s="43" t="s">
        <v>0</v>
      </c>
      <c r="B4" s="44" t="s">
        <v>1</v>
      </c>
      <c r="C4" s="4" t="s">
        <v>357</v>
      </c>
      <c r="D4" s="45" t="s">
        <v>358</v>
      </c>
    </row>
    <row r="5" spans="1:11" ht="8.25" customHeight="1" x14ac:dyDescent="0.2">
      <c r="A5" s="46"/>
      <c r="B5" s="47"/>
      <c r="C5" s="48"/>
    </row>
    <row r="6" spans="1:11" ht="24" customHeight="1" x14ac:dyDescent="0.2">
      <c r="A6" s="49"/>
      <c r="B6" s="50" t="s">
        <v>37</v>
      </c>
      <c r="C6" s="51">
        <f>SUM(C7:C176)</f>
        <v>119530.16728581399</v>
      </c>
      <c r="F6" s="25"/>
    </row>
    <row r="7" spans="1:11" ht="12.75" customHeight="1" x14ac:dyDescent="0.2">
      <c r="A7" s="52">
        <v>1918</v>
      </c>
      <c r="B7" s="53" t="s">
        <v>290</v>
      </c>
      <c r="C7" s="15">
        <v>1.35</v>
      </c>
      <c r="D7" s="54" t="s">
        <v>2</v>
      </c>
      <c r="F7" s="55"/>
    </row>
    <row r="8" spans="1:11" ht="12.75" customHeight="1" x14ac:dyDescent="0.2">
      <c r="A8" s="56">
        <v>1923</v>
      </c>
      <c r="B8" s="53" t="s">
        <v>38</v>
      </c>
      <c r="C8" s="15">
        <v>81.91</v>
      </c>
      <c r="D8" s="54" t="s">
        <v>3</v>
      </c>
    </row>
    <row r="9" spans="1:11" ht="12.75" customHeight="1" x14ac:dyDescent="0.2">
      <c r="A9" s="56">
        <v>1960</v>
      </c>
      <c r="B9" s="53" t="s">
        <v>39</v>
      </c>
      <c r="C9" s="15">
        <v>605.77</v>
      </c>
      <c r="D9" s="54" t="s">
        <v>4</v>
      </c>
    </row>
    <row r="10" spans="1:11" ht="12.75" customHeight="1" x14ac:dyDescent="0.2">
      <c r="A10" s="56">
        <v>1960</v>
      </c>
      <c r="B10" s="53" t="s">
        <v>40</v>
      </c>
      <c r="C10" s="15">
        <v>70.17</v>
      </c>
      <c r="D10" s="54" t="s">
        <v>5</v>
      </c>
    </row>
    <row r="11" spans="1:11" ht="12.75" customHeight="1" x14ac:dyDescent="0.2">
      <c r="A11" s="56">
        <v>1960</v>
      </c>
      <c r="B11" s="53" t="s">
        <v>41</v>
      </c>
      <c r="C11" s="15">
        <v>16.73</v>
      </c>
      <c r="D11" s="54" t="s">
        <v>2</v>
      </c>
    </row>
    <row r="12" spans="1:11" ht="12.75" customHeight="1" x14ac:dyDescent="0.2">
      <c r="A12" s="56">
        <v>1966</v>
      </c>
      <c r="B12" s="53" t="s">
        <v>42</v>
      </c>
      <c r="C12" s="15">
        <v>49.204999999999998</v>
      </c>
      <c r="D12" s="57" t="s">
        <v>6</v>
      </c>
    </row>
    <row r="13" spans="1:11" ht="12.75" customHeight="1" x14ac:dyDescent="0.2">
      <c r="A13" s="56">
        <v>1972</v>
      </c>
      <c r="B13" s="53" t="s">
        <v>43</v>
      </c>
      <c r="C13" s="15">
        <v>2163.8537999999999</v>
      </c>
      <c r="D13" s="54" t="s">
        <v>4</v>
      </c>
    </row>
    <row r="14" spans="1:11" ht="12.75" customHeight="1" x14ac:dyDescent="0.2">
      <c r="A14" s="56">
        <v>1976</v>
      </c>
      <c r="B14" s="53" t="s">
        <v>44</v>
      </c>
      <c r="C14" s="15">
        <v>195</v>
      </c>
      <c r="D14" s="54" t="s">
        <v>7</v>
      </c>
    </row>
    <row r="15" spans="1:11" ht="12.75" customHeight="1" x14ac:dyDescent="0.2">
      <c r="A15" s="56">
        <v>1976</v>
      </c>
      <c r="B15" s="53" t="s">
        <v>45</v>
      </c>
      <c r="C15" s="15">
        <v>359.29</v>
      </c>
      <c r="D15" s="54" t="s">
        <v>8</v>
      </c>
    </row>
    <row r="16" spans="1:11" ht="12.75" customHeight="1" x14ac:dyDescent="0.2">
      <c r="A16" s="56">
        <v>1976</v>
      </c>
      <c r="B16" s="53" t="s">
        <v>46</v>
      </c>
      <c r="C16" s="15">
        <v>156.80000000000001</v>
      </c>
      <c r="D16" s="54" t="s">
        <v>7</v>
      </c>
    </row>
    <row r="17" spans="1:8" ht="12.75" customHeight="1" x14ac:dyDescent="0.2">
      <c r="A17" s="56">
        <v>1977</v>
      </c>
      <c r="B17" s="53" t="s">
        <v>47</v>
      </c>
      <c r="C17" s="15">
        <v>124.19</v>
      </c>
      <c r="D17" s="54" t="s">
        <v>9</v>
      </c>
    </row>
    <row r="18" spans="1:8" ht="12.75" customHeight="1" x14ac:dyDescent="0.2">
      <c r="A18" s="56">
        <v>1977</v>
      </c>
      <c r="B18" s="53" t="s">
        <v>48</v>
      </c>
      <c r="C18" s="15">
        <v>161.69999999999999</v>
      </c>
      <c r="D18" s="54" t="s">
        <v>2</v>
      </c>
      <c r="H18" s="14" t="s">
        <v>10</v>
      </c>
    </row>
    <row r="19" spans="1:8" ht="12.75" customHeight="1" x14ac:dyDescent="0.2">
      <c r="A19" s="58">
        <v>1980</v>
      </c>
      <c r="B19" s="53" t="s">
        <v>4</v>
      </c>
      <c r="C19" s="15">
        <v>5790</v>
      </c>
      <c r="D19" s="54" t="s">
        <v>4</v>
      </c>
    </row>
    <row r="20" spans="1:8" ht="12.75" customHeight="1" x14ac:dyDescent="0.2">
      <c r="A20" s="56">
        <v>1980</v>
      </c>
      <c r="B20" s="53" t="s">
        <v>352</v>
      </c>
      <c r="C20" s="15">
        <v>8.93</v>
      </c>
      <c r="D20" s="54" t="s">
        <v>9</v>
      </c>
    </row>
    <row r="21" spans="1:8" ht="12.75" customHeight="1" x14ac:dyDescent="0.2">
      <c r="A21" s="58">
        <v>1980</v>
      </c>
      <c r="B21" s="53" t="s">
        <v>49</v>
      </c>
      <c r="C21" s="15">
        <v>0.81</v>
      </c>
      <c r="D21" s="54" t="s">
        <v>7</v>
      </c>
    </row>
    <row r="22" spans="1:8" ht="12.75" customHeight="1" x14ac:dyDescent="0.2">
      <c r="A22" s="58">
        <v>1980</v>
      </c>
      <c r="B22" s="53" t="s">
        <v>50</v>
      </c>
      <c r="C22" s="15">
        <v>221.04</v>
      </c>
      <c r="D22" s="54" t="s">
        <v>11</v>
      </c>
    </row>
    <row r="23" spans="1:8" ht="12.75" customHeight="1" x14ac:dyDescent="0.2">
      <c r="A23" s="56">
        <v>1981</v>
      </c>
      <c r="B23" s="53" t="s">
        <v>51</v>
      </c>
      <c r="C23" s="15">
        <v>1</v>
      </c>
      <c r="D23" s="54" t="s">
        <v>9</v>
      </c>
    </row>
    <row r="24" spans="1:8" ht="12.75" customHeight="1" x14ac:dyDescent="0.2">
      <c r="A24" s="56">
        <v>1981</v>
      </c>
      <c r="B24" s="53" t="s">
        <v>52</v>
      </c>
      <c r="C24" s="15">
        <v>6.51</v>
      </c>
      <c r="D24" s="54" t="s">
        <v>2</v>
      </c>
    </row>
    <row r="25" spans="1:8" ht="12.75" customHeight="1" x14ac:dyDescent="0.2">
      <c r="A25" s="56">
        <v>1982</v>
      </c>
      <c r="B25" s="53" t="s">
        <v>359</v>
      </c>
      <c r="C25" s="15">
        <v>23.66</v>
      </c>
      <c r="D25" s="54" t="s">
        <v>2</v>
      </c>
    </row>
    <row r="26" spans="1:8" ht="12.75" customHeight="1" x14ac:dyDescent="0.2">
      <c r="A26" s="58">
        <v>1983</v>
      </c>
      <c r="B26" s="53" t="s">
        <v>53</v>
      </c>
      <c r="C26" s="15">
        <v>2440</v>
      </c>
      <c r="D26" s="54" t="s">
        <v>12</v>
      </c>
    </row>
    <row r="27" spans="1:8" ht="12.75" customHeight="1" x14ac:dyDescent="0.2">
      <c r="A27" s="58">
        <v>1984</v>
      </c>
      <c r="B27" s="53" t="s">
        <v>54</v>
      </c>
      <c r="C27" s="15">
        <v>333.42</v>
      </c>
      <c r="D27" s="54" t="s">
        <v>13</v>
      </c>
    </row>
    <row r="28" spans="1:8" ht="12.75" customHeight="1" x14ac:dyDescent="0.2">
      <c r="A28" s="58">
        <v>1984</v>
      </c>
      <c r="B28" s="53" t="s">
        <v>55</v>
      </c>
      <c r="C28" s="15">
        <v>1312.607</v>
      </c>
      <c r="D28" s="54" t="s">
        <v>11</v>
      </c>
    </row>
    <row r="29" spans="1:8" ht="12.75" customHeight="1" x14ac:dyDescent="0.2">
      <c r="A29" s="56">
        <v>1984</v>
      </c>
      <c r="B29" s="53" t="s">
        <v>56</v>
      </c>
      <c r="C29" s="15">
        <v>3.6280000000000001</v>
      </c>
      <c r="D29" s="54" t="s">
        <v>3</v>
      </c>
    </row>
    <row r="30" spans="1:8" ht="12.75" customHeight="1" x14ac:dyDescent="0.2">
      <c r="A30" s="58">
        <v>1984</v>
      </c>
      <c r="B30" s="53" t="s">
        <v>57</v>
      </c>
      <c r="C30" s="15">
        <v>46.69</v>
      </c>
      <c r="D30" s="54" t="s">
        <v>9</v>
      </c>
    </row>
    <row r="31" spans="1:8" ht="12.75" customHeight="1" x14ac:dyDescent="0.2">
      <c r="A31" s="58">
        <v>1985</v>
      </c>
      <c r="B31" s="53" t="s">
        <v>58</v>
      </c>
      <c r="C31" s="15">
        <v>3.48</v>
      </c>
      <c r="D31" s="54" t="s">
        <v>8</v>
      </c>
    </row>
    <row r="32" spans="1:8" ht="12.75" customHeight="1" x14ac:dyDescent="0.2">
      <c r="A32" s="58">
        <v>1985</v>
      </c>
      <c r="B32" s="53" t="s">
        <v>59</v>
      </c>
      <c r="C32" s="15">
        <v>2.3199999999999998</v>
      </c>
      <c r="D32" s="54" t="s">
        <v>3</v>
      </c>
    </row>
    <row r="33" spans="1:6" ht="12.75" customHeight="1" x14ac:dyDescent="0.2">
      <c r="A33" s="56">
        <v>1986</v>
      </c>
      <c r="B33" s="53" t="s">
        <v>60</v>
      </c>
      <c r="C33" s="15">
        <v>252.75</v>
      </c>
      <c r="D33" s="54" t="s">
        <v>14</v>
      </c>
    </row>
    <row r="34" spans="1:6" ht="12.75" customHeight="1" x14ac:dyDescent="0.2">
      <c r="A34" s="58">
        <v>1988</v>
      </c>
      <c r="B34" s="53" t="s">
        <v>61</v>
      </c>
      <c r="C34" s="15">
        <v>130.69999999999999</v>
      </c>
      <c r="D34" s="54" t="s">
        <v>12</v>
      </c>
      <c r="F34" s="59"/>
    </row>
    <row r="35" spans="1:6" ht="12.75" customHeight="1" x14ac:dyDescent="0.2">
      <c r="A35" s="58">
        <v>1988</v>
      </c>
      <c r="B35" s="53" t="s">
        <v>62</v>
      </c>
      <c r="C35" s="15">
        <v>2152.25</v>
      </c>
      <c r="D35" s="54" t="s">
        <v>15</v>
      </c>
      <c r="E35" s="2"/>
    </row>
    <row r="36" spans="1:6" ht="12.75" customHeight="1" x14ac:dyDescent="0.2">
      <c r="A36" s="58">
        <v>1990</v>
      </c>
      <c r="B36" s="53" t="s">
        <v>63</v>
      </c>
      <c r="C36" s="15">
        <v>30.01</v>
      </c>
      <c r="D36" s="54" t="s">
        <v>2</v>
      </c>
    </row>
    <row r="37" spans="1:6" ht="12.75" customHeight="1" x14ac:dyDescent="0.2">
      <c r="A37" s="58">
        <v>1990</v>
      </c>
      <c r="B37" s="53" t="s">
        <v>64</v>
      </c>
      <c r="C37" s="15">
        <v>40.67</v>
      </c>
      <c r="D37" s="54" t="s">
        <v>2</v>
      </c>
    </row>
    <row r="38" spans="1:6" ht="12.75" customHeight="1" x14ac:dyDescent="0.2">
      <c r="A38" s="60">
        <v>1990</v>
      </c>
      <c r="B38" s="61" t="s">
        <v>340</v>
      </c>
      <c r="C38" s="126">
        <v>21.27</v>
      </c>
      <c r="D38" s="120" t="s">
        <v>2</v>
      </c>
    </row>
    <row r="39" spans="1:6" ht="12.75" customHeight="1" x14ac:dyDescent="0.2">
      <c r="A39" s="60"/>
      <c r="B39" s="114" t="s">
        <v>339</v>
      </c>
      <c r="C39" s="126"/>
      <c r="D39" s="120"/>
    </row>
    <row r="40" spans="1:6" ht="12.75" customHeight="1" x14ac:dyDescent="0.2">
      <c r="A40" s="58">
        <v>1991</v>
      </c>
      <c r="B40" s="53" t="s">
        <v>65</v>
      </c>
      <c r="C40" s="15">
        <v>2701.25</v>
      </c>
      <c r="D40" s="54" t="s">
        <v>5</v>
      </c>
    </row>
    <row r="41" spans="1:6" ht="12.75" customHeight="1" x14ac:dyDescent="0.2">
      <c r="A41" s="58">
        <v>1992</v>
      </c>
      <c r="B41" s="53" t="s">
        <v>66</v>
      </c>
      <c r="C41" s="15">
        <v>47.81</v>
      </c>
      <c r="D41" s="54" t="s">
        <v>3</v>
      </c>
    </row>
    <row r="42" spans="1:6" ht="12.75" customHeight="1" x14ac:dyDescent="0.2">
      <c r="A42" s="58">
        <v>1992</v>
      </c>
      <c r="B42" s="53" t="s">
        <v>67</v>
      </c>
      <c r="C42" s="15">
        <v>150.24</v>
      </c>
      <c r="D42" s="54" t="s">
        <v>2</v>
      </c>
    </row>
    <row r="43" spans="1:6" ht="12.75" customHeight="1" x14ac:dyDescent="0.2">
      <c r="A43" s="118">
        <v>1992</v>
      </c>
      <c r="B43" s="61" t="s">
        <v>340</v>
      </c>
      <c r="C43" s="126">
        <v>33.79</v>
      </c>
      <c r="D43" s="120" t="s">
        <v>2</v>
      </c>
      <c r="E43" s="2"/>
      <c r="F43" s="2"/>
    </row>
    <row r="44" spans="1:6" x14ac:dyDescent="0.2">
      <c r="A44" s="118"/>
      <c r="B44" s="114" t="s">
        <v>341</v>
      </c>
      <c r="C44" s="126"/>
      <c r="D44" s="120"/>
    </row>
    <row r="45" spans="1:6" x14ac:dyDescent="0.2">
      <c r="A45" s="58">
        <v>2007</v>
      </c>
      <c r="B45" s="53" t="s">
        <v>102</v>
      </c>
      <c r="C45" s="15">
        <v>51.178500000000007</v>
      </c>
      <c r="D45" s="54" t="s">
        <v>14</v>
      </c>
    </row>
    <row r="46" spans="1:6" ht="12.75" customHeight="1" x14ac:dyDescent="0.2">
      <c r="A46" s="56">
        <v>1993</v>
      </c>
      <c r="B46" s="53" t="s">
        <v>68</v>
      </c>
      <c r="C46" s="15">
        <v>25.2</v>
      </c>
      <c r="D46" s="54" t="s">
        <v>3</v>
      </c>
    </row>
    <row r="47" spans="1:6" ht="12.75" customHeight="1" x14ac:dyDescent="0.2">
      <c r="A47" s="56">
        <v>1994</v>
      </c>
      <c r="B47" s="53" t="s">
        <v>69</v>
      </c>
      <c r="C47" s="15">
        <v>0.55799999999999994</v>
      </c>
      <c r="D47" s="54" t="s">
        <v>5</v>
      </c>
    </row>
    <row r="48" spans="1:6" ht="12.75" customHeight="1" x14ac:dyDescent="0.2">
      <c r="A48" s="58">
        <v>1994</v>
      </c>
      <c r="B48" s="53" t="s">
        <v>70</v>
      </c>
      <c r="C48" s="15">
        <v>147.4</v>
      </c>
      <c r="D48" s="54" t="s">
        <v>7</v>
      </c>
    </row>
    <row r="49" spans="1:7" ht="12.75" customHeight="1" x14ac:dyDescent="0.2">
      <c r="A49" s="58">
        <v>1994</v>
      </c>
      <c r="B49" s="53" t="s">
        <v>71</v>
      </c>
      <c r="C49" s="15">
        <v>940.61</v>
      </c>
      <c r="D49" s="54" t="s">
        <v>5</v>
      </c>
    </row>
    <row r="50" spans="1:7" ht="12.75" customHeight="1" x14ac:dyDescent="0.2">
      <c r="A50" s="56">
        <v>1994</v>
      </c>
      <c r="B50" s="53" t="s">
        <v>72</v>
      </c>
      <c r="C50" s="15">
        <v>242.84</v>
      </c>
      <c r="D50" s="54" t="s">
        <v>2</v>
      </c>
    </row>
    <row r="51" spans="1:7" ht="12.75" customHeight="1" x14ac:dyDescent="0.2">
      <c r="A51" s="56">
        <v>1994</v>
      </c>
      <c r="B51" s="53" t="s">
        <v>73</v>
      </c>
      <c r="C51" s="15">
        <v>2.5565000000000002</v>
      </c>
      <c r="D51" s="54" t="s">
        <v>7</v>
      </c>
    </row>
    <row r="52" spans="1:7" ht="12.75" customHeight="1" x14ac:dyDescent="0.2">
      <c r="A52" s="56">
        <v>1994</v>
      </c>
      <c r="B52" s="53" t="s">
        <v>74</v>
      </c>
      <c r="C52" s="15">
        <v>4.2252999999999998</v>
      </c>
      <c r="D52" s="54" t="s">
        <v>5</v>
      </c>
    </row>
    <row r="53" spans="1:7" x14ac:dyDescent="0.2">
      <c r="A53" s="56">
        <v>1994</v>
      </c>
      <c r="B53" s="53" t="s">
        <v>75</v>
      </c>
      <c r="C53" s="15">
        <v>994.14779999999996</v>
      </c>
      <c r="D53" s="54" t="s">
        <v>16</v>
      </c>
    </row>
    <row r="54" spans="1:7" ht="12.75" customHeight="1" x14ac:dyDescent="0.2">
      <c r="A54" s="58">
        <v>1994</v>
      </c>
      <c r="B54" s="53" t="s">
        <v>76</v>
      </c>
      <c r="C54" s="15">
        <v>35.79</v>
      </c>
      <c r="D54" s="54" t="s">
        <v>7</v>
      </c>
    </row>
    <row r="55" spans="1:7" ht="12.75" customHeight="1" x14ac:dyDescent="0.2">
      <c r="A55" s="58">
        <v>1994</v>
      </c>
      <c r="B55" s="53" t="s">
        <v>77</v>
      </c>
      <c r="C55" s="15">
        <v>67.03</v>
      </c>
      <c r="D55" s="54" t="s">
        <v>7</v>
      </c>
    </row>
    <row r="56" spans="1:7" ht="12.75" customHeight="1" x14ac:dyDescent="0.2">
      <c r="A56" s="56">
        <v>1994</v>
      </c>
      <c r="B56" s="53" t="s">
        <v>78</v>
      </c>
      <c r="C56" s="15">
        <v>131.97999999999999</v>
      </c>
      <c r="D56" s="54" t="s">
        <v>4</v>
      </c>
    </row>
    <row r="57" spans="1:7" ht="12.75" customHeight="1" x14ac:dyDescent="0.2">
      <c r="A57" s="56">
        <v>1994</v>
      </c>
      <c r="B57" s="53" t="s">
        <v>79</v>
      </c>
      <c r="C57" s="15">
        <v>161.25</v>
      </c>
      <c r="D57" s="54" t="s">
        <v>12</v>
      </c>
      <c r="G57" s="25"/>
    </row>
    <row r="58" spans="1:7" ht="12.75" customHeight="1" x14ac:dyDescent="0.2">
      <c r="A58" s="58">
        <v>1995</v>
      </c>
      <c r="B58" s="53" t="s">
        <v>80</v>
      </c>
      <c r="C58" s="37">
        <v>4</v>
      </c>
      <c r="D58" s="54" t="s">
        <v>9</v>
      </c>
    </row>
    <row r="59" spans="1:7" ht="12.75" customHeight="1" x14ac:dyDescent="0.2">
      <c r="A59" s="56">
        <v>1995</v>
      </c>
      <c r="B59" s="53" t="s">
        <v>81</v>
      </c>
      <c r="C59" s="37">
        <v>312.75</v>
      </c>
      <c r="D59" s="54" t="s">
        <v>4</v>
      </c>
    </row>
    <row r="60" spans="1:7" ht="12.75" customHeight="1" x14ac:dyDescent="0.2">
      <c r="A60" s="56">
        <v>1996</v>
      </c>
      <c r="B60" s="53" t="s">
        <v>82</v>
      </c>
      <c r="C60" s="37">
        <v>8.5761000000000003</v>
      </c>
      <c r="D60" s="54" t="s">
        <v>9</v>
      </c>
    </row>
    <row r="61" spans="1:7" ht="12.75" customHeight="1" x14ac:dyDescent="0.2">
      <c r="A61" s="58">
        <v>1996</v>
      </c>
      <c r="B61" s="53" t="s">
        <v>83</v>
      </c>
      <c r="C61" s="37">
        <v>172.49189999999999</v>
      </c>
      <c r="D61" s="54" t="s">
        <v>3</v>
      </c>
    </row>
    <row r="62" spans="1:7" ht="12.75" customHeight="1" x14ac:dyDescent="0.2">
      <c r="A62" s="58">
        <v>1996</v>
      </c>
      <c r="B62" s="53" t="s">
        <v>84</v>
      </c>
      <c r="C62" s="37">
        <v>4.3530000000000006</v>
      </c>
      <c r="D62" s="54" t="s">
        <v>17</v>
      </c>
    </row>
    <row r="63" spans="1:7" ht="12.75" customHeight="1" x14ac:dyDescent="0.2">
      <c r="A63" s="58">
        <v>1997</v>
      </c>
      <c r="B63" s="53" t="s">
        <v>85</v>
      </c>
      <c r="C63" s="37" t="s">
        <v>18</v>
      </c>
      <c r="D63" s="54" t="s">
        <v>8</v>
      </c>
    </row>
    <row r="64" spans="1:7" ht="12.75" customHeight="1" x14ac:dyDescent="0.2">
      <c r="A64" s="118">
        <v>1997</v>
      </c>
      <c r="B64" s="63" t="s">
        <v>25</v>
      </c>
      <c r="C64" s="119">
        <v>1</v>
      </c>
      <c r="D64" s="120" t="s">
        <v>3</v>
      </c>
    </row>
    <row r="65" spans="1:5" x14ac:dyDescent="0.2">
      <c r="A65" s="118"/>
      <c r="B65" s="113" t="s">
        <v>291</v>
      </c>
      <c r="C65" s="119"/>
      <c r="D65" s="120"/>
    </row>
    <row r="66" spans="1:5" ht="12.75" customHeight="1" x14ac:dyDescent="0.2">
      <c r="A66" s="58">
        <v>1997</v>
      </c>
      <c r="B66" s="53" t="s">
        <v>86</v>
      </c>
      <c r="C66" s="37">
        <v>20.34</v>
      </c>
      <c r="D66" s="54" t="s">
        <v>8</v>
      </c>
    </row>
    <row r="67" spans="1:5" ht="12.75" customHeight="1" x14ac:dyDescent="0.2">
      <c r="A67" s="58">
        <v>1997</v>
      </c>
      <c r="B67" s="53" t="s">
        <v>87</v>
      </c>
      <c r="C67" s="37">
        <v>6.88</v>
      </c>
      <c r="D67" s="54" t="s">
        <v>8</v>
      </c>
    </row>
    <row r="68" spans="1:5" ht="12.75" customHeight="1" x14ac:dyDescent="0.2">
      <c r="A68" s="118">
        <v>1997</v>
      </c>
      <c r="B68" s="61" t="s">
        <v>26</v>
      </c>
      <c r="C68" s="119" t="s">
        <v>18</v>
      </c>
      <c r="D68" s="120" t="s">
        <v>8</v>
      </c>
    </row>
    <row r="69" spans="1:5" x14ac:dyDescent="0.2">
      <c r="A69" s="118"/>
      <c r="B69" s="86" t="s">
        <v>371</v>
      </c>
      <c r="C69" s="119"/>
      <c r="D69" s="120"/>
    </row>
    <row r="70" spans="1:5" x14ac:dyDescent="0.2">
      <c r="A70" s="118"/>
      <c r="B70" s="114" t="s">
        <v>292</v>
      </c>
      <c r="C70" s="119"/>
      <c r="D70" s="120"/>
    </row>
    <row r="71" spans="1:5" ht="12.75" customHeight="1" x14ac:dyDescent="0.2">
      <c r="A71" s="58">
        <v>1997</v>
      </c>
      <c r="B71" s="53" t="s">
        <v>88</v>
      </c>
      <c r="C71" s="37">
        <v>0.80530000000000002</v>
      </c>
      <c r="D71" s="54" t="s">
        <v>12</v>
      </c>
    </row>
    <row r="72" spans="1:5" ht="12.75" customHeight="1" x14ac:dyDescent="0.2">
      <c r="A72" s="118">
        <v>1997</v>
      </c>
      <c r="B72" s="61" t="s">
        <v>286</v>
      </c>
      <c r="C72" s="119">
        <v>0.63</v>
      </c>
      <c r="D72" s="120" t="s">
        <v>6</v>
      </c>
    </row>
    <row r="73" spans="1:5" x14ac:dyDescent="0.2">
      <c r="A73" s="118"/>
      <c r="B73" s="114" t="s">
        <v>293</v>
      </c>
      <c r="C73" s="119"/>
      <c r="D73" s="120"/>
    </row>
    <row r="74" spans="1:5" ht="12.75" customHeight="1" x14ac:dyDescent="0.2">
      <c r="A74" s="58">
        <v>1997</v>
      </c>
      <c r="B74" s="53" t="s">
        <v>345</v>
      </c>
      <c r="C74" s="37" t="s">
        <v>18</v>
      </c>
      <c r="D74" s="54" t="s">
        <v>3</v>
      </c>
    </row>
    <row r="75" spans="1:5" ht="12.75" customHeight="1" x14ac:dyDescent="0.2">
      <c r="A75" s="58">
        <v>1997</v>
      </c>
      <c r="B75" s="53" t="s">
        <v>89</v>
      </c>
      <c r="C75" s="37">
        <v>96.53</v>
      </c>
      <c r="D75" s="54" t="s">
        <v>8</v>
      </c>
    </row>
    <row r="76" spans="1:5" ht="12.75" customHeight="1" x14ac:dyDescent="0.2">
      <c r="A76" s="118">
        <v>1997</v>
      </c>
      <c r="B76" s="64" t="s">
        <v>294</v>
      </c>
      <c r="C76" s="119" t="s">
        <v>18</v>
      </c>
      <c r="D76" s="120" t="s">
        <v>8</v>
      </c>
    </row>
    <row r="77" spans="1:5" x14ac:dyDescent="0.2">
      <c r="A77" s="118"/>
      <c r="B77" s="116" t="s">
        <v>66</v>
      </c>
      <c r="C77" s="119"/>
      <c r="D77" s="120"/>
      <c r="E77" s="2"/>
    </row>
    <row r="78" spans="1:5" ht="12.75" customHeight="1" x14ac:dyDescent="0.2">
      <c r="A78" s="118">
        <v>1997</v>
      </c>
      <c r="B78" s="61" t="s">
        <v>27</v>
      </c>
      <c r="C78" s="119" t="s">
        <v>18</v>
      </c>
      <c r="D78" s="120" t="s">
        <v>8</v>
      </c>
    </row>
    <row r="79" spans="1:5" x14ac:dyDescent="0.2">
      <c r="A79" s="118"/>
      <c r="B79" s="114" t="s">
        <v>295</v>
      </c>
      <c r="C79" s="119"/>
      <c r="D79" s="120"/>
    </row>
    <row r="80" spans="1:5" ht="12.75" customHeight="1" x14ac:dyDescent="0.2">
      <c r="A80" s="58">
        <v>2000</v>
      </c>
      <c r="B80" s="53" t="s">
        <v>90</v>
      </c>
      <c r="C80" s="37">
        <v>13.576300000000002</v>
      </c>
      <c r="D80" s="54" t="s">
        <v>14</v>
      </c>
    </row>
    <row r="81" spans="1:9" ht="12.75" customHeight="1" x14ac:dyDescent="0.2">
      <c r="A81" s="56">
        <v>2001</v>
      </c>
      <c r="B81" s="53" t="s">
        <v>91</v>
      </c>
      <c r="C81" s="37">
        <v>0.41200000000000003</v>
      </c>
      <c r="D81" s="54" t="s">
        <v>3</v>
      </c>
      <c r="I81" s="25"/>
    </row>
    <row r="82" spans="1:9" ht="12.75" customHeight="1" x14ac:dyDescent="0.2">
      <c r="A82" s="56">
        <v>2001</v>
      </c>
      <c r="B82" s="53" t="s">
        <v>92</v>
      </c>
      <c r="C82" s="37">
        <v>5.1169000000000002</v>
      </c>
      <c r="D82" s="54" t="s">
        <v>14</v>
      </c>
      <c r="I82" s="25"/>
    </row>
    <row r="83" spans="1:9" ht="12.75" customHeight="1" x14ac:dyDescent="0.2">
      <c r="A83" s="56">
        <v>2001</v>
      </c>
      <c r="B83" s="53" t="s">
        <v>93</v>
      </c>
      <c r="C83" s="37">
        <v>726.36</v>
      </c>
      <c r="D83" s="54" t="s">
        <v>5</v>
      </c>
    </row>
    <row r="84" spans="1:9" ht="12.75" customHeight="1" x14ac:dyDescent="0.2">
      <c r="A84" s="56">
        <v>2001</v>
      </c>
      <c r="B84" s="53" t="s">
        <v>296</v>
      </c>
      <c r="C84" s="37">
        <v>3.5</v>
      </c>
      <c r="D84" s="54" t="s">
        <v>14</v>
      </c>
    </row>
    <row r="85" spans="1:9" ht="12.75" customHeight="1" x14ac:dyDescent="0.2">
      <c r="A85" s="56">
        <v>2003</v>
      </c>
      <c r="B85" s="53" t="s">
        <v>94</v>
      </c>
      <c r="C85" s="37" t="s">
        <v>18</v>
      </c>
      <c r="D85" s="54" t="s">
        <v>7</v>
      </c>
    </row>
    <row r="86" spans="1:9" ht="12.75" customHeight="1" x14ac:dyDescent="0.2">
      <c r="A86" s="58">
        <v>2004</v>
      </c>
      <c r="B86" s="53" t="s">
        <v>95</v>
      </c>
      <c r="C86" s="37" t="s">
        <v>18</v>
      </c>
      <c r="D86" s="54" t="s">
        <v>14</v>
      </c>
    </row>
    <row r="87" spans="1:9" ht="12.75" customHeight="1" x14ac:dyDescent="0.2">
      <c r="A87" s="58">
        <v>2004</v>
      </c>
      <c r="B87" s="53" t="s">
        <v>96</v>
      </c>
      <c r="C87" s="37">
        <v>240.88759999999999</v>
      </c>
      <c r="D87" s="54" t="s">
        <v>19</v>
      </c>
    </row>
    <row r="88" spans="1:9" ht="12.75" customHeight="1" x14ac:dyDescent="0.2">
      <c r="A88" s="58">
        <v>2004</v>
      </c>
      <c r="B88" s="53" t="s">
        <v>297</v>
      </c>
      <c r="C88" s="37">
        <v>142.06100000000001</v>
      </c>
      <c r="D88" s="54" t="s">
        <v>8</v>
      </c>
    </row>
    <row r="89" spans="1:9" ht="12.75" customHeight="1" x14ac:dyDescent="0.2">
      <c r="A89" s="58">
        <v>2004</v>
      </c>
      <c r="B89" s="53" t="s">
        <v>97</v>
      </c>
      <c r="C89" s="37">
        <v>117.70389999999999</v>
      </c>
      <c r="D89" s="54" t="s">
        <v>4</v>
      </c>
    </row>
    <row r="90" spans="1:9" ht="12.75" customHeight="1" x14ac:dyDescent="0.2">
      <c r="A90" s="118">
        <v>2004</v>
      </c>
      <c r="B90" s="61" t="s">
        <v>28</v>
      </c>
      <c r="C90" s="122">
        <v>1783.2906</v>
      </c>
      <c r="D90" s="120" t="s">
        <v>20</v>
      </c>
    </row>
    <row r="91" spans="1:9" x14ac:dyDescent="0.2">
      <c r="A91" s="118"/>
      <c r="B91" s="114" t="s">
        <v>298</v>
      </c>
      <c r="C91" s="122"/>
      <c r="D91" s="120"/>
    </row>
    <row r="92" spans="1:9" ht="12.75" customHeight="1" x14ac:dyDescent="0.2">
      <c r="A92" s="58">
        <v>2005</v>
      </c>
      <c r="B92" s="53" t="s">
        <v>98</v>
      </c>
      <c r="C92" s="37">
        <v>8.9600000000000009</v>
      </c>
      <c r="D92" s="54" t="s">
        <v>14</v>
      </c>
    </row>
    <row r="93" spans="1:9" ht="12.75" customHeight="1" x14ac:dyDescent="0.2">
      <c r="A93" s="58">
        <v>2005</v>
      </c>
      <c r="B93" s="53" t="s">
        <v>99</v>
      </c>
      <c r="C93" s="37">
        <v>24.16</v>
      </c>
      <c r="D93" s="54" t="s">
        <v>14</v>
      </c>
    </row>
    <row r="94" spans="1:9" ht="12.75" customHeight="1" x14ac:dyDescent="0.2">
      <c r="A94" s="58">
        <v>2005</v>
      </c>
      <c r="B94" s="53" t="s">
        <v>100</v>
      </c>
      <c r="C94" s="37">
        <v>100</v>
      </c>
      <c r="D94" s="54" t="s">
        <v>14</v>
      </c>
    </row>
    <row r="95" spans="1:9" ht="12.75" customHeight="1" x14ac:dyDescent="0.2">
      <c r="A95" s="118">
        <v>2006</v>
      </c>
      <c r="B95" s="63" t="s">
        <v>299</v>
      </c>
      <c r="C95" s="119">
        <v>99.678200000000004</v>
      </c>
      <c r="D95" s="120" t="s">
        <v>5</v>
      </c>
    </row>
    <row r="96" spans="1:9" x14ac:dyDescent="0.2">
      <c r="A96" s="118"/>
      <c r="B96" s="113" t="s">
        <v>300</v>
      </c>
      <c r="C96" s="119"/>
      <c r="D96" s="120"/>
    </row>
    <row r="97" spans="1:9" ht="12.75" customHeight="1" x14ac:dyDescent="0.2">
      <c r="A97" s="58">
        <v>2006</v>
      </c>
      <c r="B97" s="53" t="s">
        <v>101</v>
      </c>
      <c r="C97" s="37">
        <v>98.220200000000006</v>
      </c>
      <c r="D97" s="54" t="s">
        <v>3</v>
      </c>
    </row>
    <row r="98" spans="1:9" ht="12.75" customHeight="1" x14ac:dyDescent="0.2">
      <c r="A98" s="118">
        <v>2006</v>
      </c>
      <c r="B98" s="64" t="s">
        <v>29</v>
      </c>
      <c r="C98" s="119">
        <v>15.832800000000001</v>
      </c>
      <c r="D98" s="120" t="s">
        <v>14</v>
      </c>
    </row>
    <row r="99" spans="1:9" ht="12.75" customHeight="1" x14ac:dyDescent="0.2">
      <c r="A99" s="118"/>
      <c r="B99" s="115" t="s">
        <v>301</v>
      </c>
      <c r="C99" s="119"/>
      <c r="D99" s="120"/>
    </row>
    <row r="100" spans="1:9" ht="12.75" customHeight="1" x14ac:dyDescent="0.2">
      <c r="A100" s="58">
        <v>2007</v>
      </c>
      <c r="B100" s="53" t="s">
        <v>103</v>
      </c>
      <c r="C100" s="15">
        <v>6.8679999999999994</v>
      </c>
      <c r="D100" s="54" t="s">
        <v>14</v>
      </c>
    </row>
    <row r="101" spans="1:9" ht="12.75" customHeight="1" x14ac:dyDescent="0.2">
      <c r="A101" s="58">
        <v>2007</v>
      </c>
      <c r="B101" s="53" t="s">
        <v>104</v>
      </c>
      <c r="C101" s="37">
        <v>0.02</v>
      </c>
      <c r="D101" s="54" t="s">
        <v>12</v>
      </c>
    </row>
    <row r="102" spans="1:9" ht="12.75" customHeight="1" x14ac:dyDescent="0.2">
      <c r="A102" s="58">
        <v>2007</v>
      </c>
      <c r="B102" s="64" t="s">
        <v>30</v>
      </c>
      <c r="C102" s="119">
        <v>167.01</v>
      </c>
      <c r="D102" s="120" t="s">
        <v>21</v>
      </c>
      <c r="E102" s="2"/>
      <c r="F102" s="2"/>
    </row>
    <row r="103" spans="1:9" ht="12.75" customHeight="1" x14ac:dyDescent="0.2">
      <c r="A103" s="58"/>
      <c r="B103" s="65" t="s">
        <v>302</v>
      </c>
      <c r="C103" s="119"/>
      <c r="D103" s="120"/>
    </row>
    <row r="104" spans="1:9" ht="12.75" customHeight="1" x14ac:dyDescent="0.2">
      <c r="A104" s="58">
        <v>2007</v>
      </c>
      <c r="B104" s="53" t="s">
        <v>303</v>
      </c>
      <c r="C104" s="37">
        <v>55.32</v>
      </c>
      <c r="D104" s="54" t="s">
        <v>2</v>
      </c>
    </row>
    <row r="105" spans="1:9" ht="12.75" customHeight="1" x14ac:dyDescent="0.2">
      <c r="A105" s="58">
        <v>2007</v>
      </c>
      <c r="B105" s="53" t="s">
        <v>106</v>
      </c>
      <c r="C105" s="37">
        <v>299.75</v>
      </c>
      <c r="D105" s="54" t="s">
        <v>8</v>
      </c>
    </row>
    <row r="106" spans="1:9" ht="12.75" customHeight="1" x14ac:dyDescent="0.2">
      <c r="A106" s="58">
        <v>2007</v>
      </c>
      <c r="B106" s="53" t="s">
        <v>304</v>
      </c>
      <c r="C106" s="37">
        <v>1686.71</v>
      </c>
      <c r="D106" s="54" t="s">
        <v>3</v>
      </c>
      <c r="E106" s="2"/>
      <c r="I106" s="25"/>
    </row>
    <row r="107" spans="1:9" ht="12.75" customHeight="1" x14ac:dyDescent="0.2">
      <c r="A107" s="118">
        <v>2008</v>
      </c>
      <c r="B107" s="125" t="s">
        <v>360</v>
      </c>
      <c r="C107" s="119" t="s">
        <v>22</v>
      </c>
      <c r="D107" s="120" t="s">
        <v>14</v>
      </c>
      <c r="E107" s="2"/>
      <c r="I107" s="25"/>
    </row>
    <row r="108" spans="1:9" ht="12.75" customHeight="1" x14ac:dyDescent="0.2">
      <c r="A108" s="118"/>
      <c r="B108" s="125"/>
      <c r="C108" s="119"/>
      <c r="D108" s="120"/>
      <c r="E108" s="2"/>
      <c r="I108" s="25"/>
    </row>
    <row r="109" spans="1:9" x14ac:dyDescent="0.2">
      <c r="A109" s="118"/>
      <c r="B109" s="125"/>
      <c r="C109" s="119"/>
      <c r="D109" s="120"/>
      <c r="E109" s="2"/>
      <c r="F109" s="2"/>
      <c r="I109" s="25"/>
    </row>
    <row r="110" spans="1:9" x14ac:dyDescent="0.2">
      <c r="A110" s="118"/>
      <c r="B110" s="125"/>
      <c r="C110" s="119"/>
      <c r="D110" s="120"/>
      <c r="E110" s="2"/>
      <c r="I110" s="25"/>
    </row>
    <row r="111" spans="1:9" x14ac:dyDescent="0.2">
      <c r="A111" s="118"/>
      <c r="B111" s="125"/>
      <c r="C111" s="119"/>
      <c r="D111" s="120"/>
      <c r="E111" s="2"/>
      <c r="I111" s="25"/>
    </row>
    <row r="112" spans="1:9" x14ac:dyDescent="0.2">
      <c r="A112" s="118"/>
      <c r="B112" s="125"/>
      <c r="C112" s="119"/>
      <c r="D112" s="120"/>
      <c r="E112" s="2"/>
      <c r="I112" s="25"/>
    </row>
    <row r="113" spans="1:9" x14ac:dyDescent="0.2">
      <c r="A113" s="118"/>
      <c r="B113" s="125"/>
      <c r="C113" s="119"/>
      <c r="D113" s="120"/>
      <c r="E113" s="2"/>
      <c r="I113" s="25"/>
    </row>
    <row r="114" spans="1:9" x14ac:dyDescent="0.2">
      <c r="A114" s="118"/>
      <c r="B114" s="125"/>
      <c r="C114" s="119"/>
      <c r="D114" s="120"/>
      <c r="E114" s="2"/>
      <c r="I114" s="25"/>
    </row>
    <row r="115" spans="1:9" x14ac:dyDescent="0.2">
      <c r="A115" s="118"/>
      <c r="B115" s="125"/>
      <c r="C115" s="119"/>
      <c r="D115" s="120"/>
      <c r="E115" s="2"/>
      <c r="I115" s="25"/>
    </row>
    <row r="116" spans="1:9" x14ac:dyDescent="0.2">
      <c r="A116" s="118"/>
      <c r="B116" s="62" t="s">
        <v>361</v>
      </c>
      <c r="C116" s="119"/>
      <c r="D116" s="120"/>
      <c r="E116" s="2"/>
      <c r="I116" s="25"/>
    </row>
    <row r="117" spans="1:9" ht="12.75" customHeight="1" x14ac:dyDescent="0.2">
      <c r="A117" s="118">
        <v>2008</v>
      </c>
      <c r="B117" s="121" t="s">
        <v>31</v>
      </c>
      <c r="C117" s="123"/>
      <c r="D117" s="124"/>
      <c r="E117" s="2"/>
      <c r="F117" s="2"/>
    </row>
    <row r="118" spans="1:9" x14ac:dyDescent="0.2">
      <c r="A118" s="118"/>
      <c r="B118" s="121"/>
      <c r="C118" s="123"/>
      <c r="D118" s="124"/>
      <c r="E118" s="2"/>
      <c r="F118" s="2"/>
    </row>
    <row r="119" spans="1:9" x14ac:dyDescent="0.2">
      <c r="A119" s="118"/>
      <c r="B119" s="121"/>
      <c r="C119" s="123"/>
      <c r="D119" s="124"/>
      <c r="E119" s="2"/>
      <c r="F119" s="2"/>
    </row>
    <row r="120" spans="1:9" x14ac:dyDescent="0.2">
      <c r="A120" s="118"/>
      <c r="B120" s="121"/>
      <c r="C120" s="123"/>
      <c r="D120" s="124"/>
      <c r="E120" s="2"/>
      <c r="F120" s="2"/>
    </row>
    <row r="121" spans="1:9" x14ac:dyDescent="0.2">
      <c r="A121" s="118"/>
      <c r="B121" s="121"/>
      <c r="C121" s="123"/>
      <c r="D121" s="124"/>
      <c r="E121" s="2"/>
      <c r="F121" s="2"/>
    </row>
    <row r="122" spans="1:9" x14ac:dyDescent="0.2">
      <c r="A122" s="118"/>
      <c r="B122" s="121"/>
      <c r="C122" s="123"/>
      <c r="D122" s="124"/>
      <c r="E122" s="2"/>
      <c r="F122" s="2"/>
    </row>
    <row r="123" spans="1:9" ht="12.75" customHeight="1" x14ac:dyDescent="0.2">
      <c r="A123" s="118"/>
      <c r="B123" s="62" t="s">
        <v>107</v>
      </c>
      <c r="C123" s="36" t="s">
        <v>22</v>
      </c>
      <c r="D123" s="54" t="s">
        <v>14</v>
      </c>
      <c r="E123" s="2"/>
    </row>
    <row r="124" spans="1:9" ht="12.75" customHeight="1" x14ac:dyDescent="0.2">
      <c r="A124" s="118">
        <v>2008</v>
      </c>
      <c r="B124" s="61" t="s">
        <v>32</v>
      </c>
      <c r="C124" s="119">
        <v>94.25</v>
      </c>
      <c r="D124" s="120" t="s">
        <v>12</v>
      </c>
      <c r="E124" s="2"/>
      <c r="F124" s="66"/>
    </row>
    <row r="125" spans="1:9" ht="12.75" customHeight="1" x14ac:dyDescent="0.2">
      <c r="A125" s="118"/>
      <c r="B125" s="114" t="s">
        <v>305</v>
      </c>
      <c r="C125" s="119"/>
      <c r="D125" s="120"/>
      <c r="E125" s="2"/>
    </row>
    <row r="126" spans="1:9" ht="12.75" customHeight="1" x14ac:dyDescent="0.2">
      <c r="A126" s="58">
        <v>2008</v>
      </c>
      <c r="B126" s="53" t="s">
        <v>108</v>
      </c>
      <c r="C126" s="37">
        <v>1.3637000000000001</v>
      </c>
      <c r="D126" s="54" t="s">
        <v>7</v>
      </c>
      <c r="E126" s="2"/>
    </row>
    <row r="127" spans="1:9" ht="12.75" customHeight="1" x14ac:dyDescent="0.2">
      <c r="A127" s="60">
        <v>2008</v>
      </c>
      <c r="B127" s="61" t="s">
        <v>306</v>
      </c>
      <c r="C127" s="37">
        <v>1486.3500000000001</v>
      </c>
      <c r="D127" s="54" t="s">
        <v>23</v>
      </c>
      <c r="E127" s="2"/>
    </row>
    <row r="128" spans="1:9" ht="12.75" customHeight="1" x14ac:dyDescent="0.2">
      <c r="A128" s="58">
        <v>2008</v>
      </c>
      <c r="B128" s="53" t="s">
        <v>112</v>
      </c>
      <c r="C128" s="37">
        <v>0.34210000000000002</v>
      </c>
      <c r="D128" s="54" t="s">
        <v>12</v>
      </c>
      <c r="E128" s="2"/>
    </row>
    <row r="129" spans="1:9" ht="12.75" customHeight="1" x14ac:dyDescent="0.2">
      <c r="A129" s="58">
        <v>2008</v>
      </c>
      <c r="B129" s="5" t="s">
        <v>109</v>
      </c>
      <c r="C129" s="37">
        <v>198.34</v>
      </c>
      <c r="D129" s="54" t="s">
        <v>2</v>
      </c>
      <c r="E129" s="2"/>
    </row>
    <row r="130" spans="1:9" ht="12.75" customHeight="1" x14ac:dyDescent="0.2">
      <c r="A130" s="58">
        <v>2008</v>
      </c>
      <c r="B130" s="5" t="s">
        <v>110</v>
      </c>
      <c r="C130" s="37">
        <v>1687.2418</v>
      </c>
      <c r="D130" s="54" t="s">
        <v>5</v>
      </c>
      <c r="E130" s="2"/>
    </row>
    <row r="131" spans="1:9" ht="12.75" customHeight="1" x14ac:dyDescent="0.2">
      <c r="A131" s="118">
        <v>2008</v>
      </c>
      <c r="B131" s="121" t="s">
        <v>307</v>
      </c>
      <c r="C131" s="119" t="s">
        <v>22</v>
      </c>
      <c r="D131" s="120" t="s">
        <v>9</v>
      </c>
      <c r="E131" s="2"/>
    </row>
    <row r="132" spans="1:9" ht="12.75" customHeight="1" x14ac:dyDescent="0.2">
      <c r="A132" s="118"/>
      <c r="B132" s="121"/>
      <c r="C132" s="119"/>
      <c r="D132" s="120"/>
      <c r="E132" s="2"/>
      <c r="F132" s="2"/>
    </row>
    <row r="133" spans="1:9" x14ac:dyDescent="0.2">
      <c r="A133" s="118"/>
      <c r="B133" s="114" t="s">
        <v>308</v>
      </c>
      <c r="C133" s="119"/>
      <c r="D133" s="120"/>
      <c r="E133" s="2"/>
      <c r="F133" s="2"/>
    </row>
    <row r="134" spans="1:9" ht="12.75" customHeight="1" x14ac:dyDescent="0.2">
      <c r="A134" s="58">
        <v>2009</v>
      </c>
      <c r="B134" s="5" t="s">
        <v>111</v>
      </c>
      <c r="C134" s="37">
        <v>856.64559999999994</v>
      </c>
      <c r="D134" s="54" t="s">
        <v>3</v>
      </c>
      <c r="E134" s="2"/>
    </row>
    <row r="135" spans="1:9" ht="12.75" customHeight="1" x14ac:dyDescent="0.2">
      <c r="A135" s="118">
        <v>2009</v>
      </c>
      <c r="B135" s="121" t="s">
        <v>309</v>
      </c>
      <c r="C135" s="119" t="s">
        <v>22</v>
      </c>
      <c r="D135" s="120" t="s">
        <v>14</v>
      </c>
      <c r="E135" s="2"/>
    </row>
    <row r="136" spans="1:9" ht="12.75" customHeight="1" x14ac:dyDescent="0.2">
      <c r="A136" s="118"/>
      <c r="B136" s="121"/>
      <c r="C136" s="119"/>
      <c r="D136" s="120"/>
      <c r="E136" s="2"/>
    </row>
    <row r="137" spans="1:9" x14ac:dyDescent="0.2">
      <c r="A137" s="118"/>
      <c r="B137" s="62" t="s">
        <v>310</v>
      </c>
      <c r="C137" s="119"/>
      <c r="D137" s="120"/>
      <c r="E137" s="2"/>
      <c r="F137" s="2"/>
    </row>
    <row r="138" spans="1:9" ht="12.75" customHeight="1" x14ac:dyDescent="0.2">
      <c r="A138" s="118">
        <v>2009</v>
      </c>
      <c r="B138" s="121" t="s">
        <v>311</v>
      </c>
      <c r="C138" s="122">
        <v>272.98490000000004</v>
      </c>
      <c r="D138" s="120" t="s">
        <v>14</v>
      </c>
      <c r="E138" s="2"/>
      <c r="F138" s="2"/>
      <c r="I138" s="25"/>
    </row>
    <row r="139" spans="1:9" ht="12.75" customHeight="1" x14ac:dyDescent="0.2">
      <c r="A139" s="118"/>
      <c r="B139" s="121"/>
      <c r="C139" s="122"/>
      <c r="D139" s="120"/>
      <c r="E139" s="2"/>
      <c r="F139" s="2"/>
      <c r="I139" s="25"/>
    </row>
    <row r="140" spans="1:9" x14ac:dyDescent="0.2">
      <c r="A140" s="118"/>
      <c r="B140" s="114" t="s">
        <v>312</v>
      </c>
      <c r="C140" s="122"/>
      <c r="D140" s="120"/>
      <c r="E140" s="2"/>
      <c r="F140" s="2"/>
      <c r="I140" s="25"/>
    </row>
    <row r="141" spans="1:9" ht="12.75" customHeight="1" x14ac:dyDescent="0.2">
      <c r="A141" s="60">
        <v>2009</v>
      </c>
      <c r="B141" s="62" t="s">
        <v>105</v>
      </c>
      <c r="C141" s="36">
        <v>88.999200000000002</v>
      </c>
      <c r="D141" s="54" t="s">
        <v>6</v>
      </c>
      <c r="E141" s="2"/>
    </row>
    <row r="142" spans="1:9" ht="12.75" customHeight="1" x14ac:dyDescent="0.2">
      <c r="A142" s="58">
        <v>2009</v>
      </c>
      <c r="B142" s="5" t="s">
        <v>113</v>
      </c>
      <c r="C142" s="37">
        <v>1959.17</v>
      </c>
      <c r="D142" s="54" t="s">
        <v>8</v>
      </c>
      <c r="E142" s="2"/>
    </row>
    <row r="143" spans="1:9" ht="12.75" customHeight="1" x14ac:dyDescent="0.2">
      <c r="A143" s="58">
        <v>2009</v>
      </c>
      <c r="B143" s="5" t="s">
        <v>287</v>
      </c>
      <c r="C143" s="37" t="s">
        <v>22</v>
      </c>
      <c r="D143" s="54" t="s">
        <v>14</v>
      </c>
      <c r="E143" s="2"/>
    </row>
    <row r="144" spans="1:9" ht="12.75" customHeight="1" x14ac:dyDescent="0.2">
      <c r="A144" s="58">
        <v>2009</v>
      </c>
      <c r="B144" s="5" t="s">
        <v>114</v>
      </c>
      <c r="C144" s="37">
        <v>2.5</v>
      </c>
      <c r="D144" s="54" t="s">
        <v>12</v>
      </c>
      <c r="E144" s="2"/>
    </row>
    <row r="145" spans="1:6" ht="12.75" customHeight="1" x14ac:dyDescent="0.2">
      <c r="A145" s="58">
        <v>2009</v>
      </c>
      <c r="B145" s="5" t="s">
        <v>115</v>
      </c>
      <c r="C145" s="37">
        <v>421.29</v>
      </c>
      <c r="D145" s="54" t="s">
        <v>19</v>
      </c>
      <c r="E145" s="2"/>
    </row>
    <row r="146" spans="1:6" ht="12.75" customHeight="1" x14ac:dyDescent="0.2">
      <c r="A146" s="118">
        <v>2010</v>
      </c>
      <c r="B146" s="67" t="s">
        <v>33</v>
      </c>
      <c r="C146" s="119" t="s">
        <v>22</v>
      </c>
      <c r="D146" s="120" t="s">
        <v>5</v>
      </c>
      <c r="E146" s="2"/>
    </row>
    <row r="147" spans="1:6" ht="12.75" customHeight="1" x14ac:dyDescent="0.2">
      <c r="A147" s="118"/>
      <c r="B147" s="62" t="s">
        <v>313</v>
      </c>
      <c r="C147" s="119"/>
      <c r="D147" s="120"/>
      <c r="E147" s="2"/>
    </row>
    <row r="148" spans="1:6" ht="12.75" customHeight="1" x14ac:dyDescent="0.2">
      <c r="A148" s="60">
        <v>2010</v>
      </c>
      <c r="B148" s="62" t="s">
        <v>116</v>
      </c>
      <c r="C148" s="37" t="s">
        <v>18</v>
      </c>
      <c r="D148" s="54" t="s">
        <v>2</v>
      </c>
      <c r="E148" s="2"/>
    </row>
    <row r="149" spans="1:6" ht="12.75" customHeight="1" x14ac:dyDescent="0.2">
      <c r="A149" s="58">
        <v>2010</v>
      </c>
      <c r="B149" s="5" t="s">
        <v>117</v>
      </c>
      <c r="C149" s="37">
        <v>9.6869000000000014</v>
      </c>
      <c r="D149" s="54" t="s">
        <v>2</v>
      </c>
      <c r="E149" s="68"/>
      <c r="F149" s="2"/>
    </row>
    <row r="150" spans="1:6" ht="12.75" customHeight="1" x14ac:dyDescent="0.2">
      <c r="A150" s="60">
        <v>2011</v>
      </c>
      <c r="B150" s="64" t="s">
        <v>34</v>
      </c>
      <c r="C150" s="37"/>
      <c r="D150" s="54"/>
      <c r="E150" s="2"/>
      <c r="F150" s="2"/>
    </row>
    <row r="151" spans="1:6" ht="12.75" customHeight="1" x14ac:dyDescent="0.2">
      <c r="A151" s="60"/>
      <c r="B151" s="2" t="s">
        <v>35</v>
      </c>
      <c r="C151" s="37"/>
      <c r="D151" s="54"/>
      <c r="E151" s="2"/>
      <c r="F151" s="2"/>
    </row>
    <row r="152" spans="1:6" x14ac:dyDescent="0.2">
      <c r="A152" s="109"/>
      <c r="B152" s="64" t="s">
        <v>338</v>
      </c>
      <c r="C152" s="37"/>
      <c r="D152" s="54"/>
      <c r="F152" s="2"/>
    </row>
    <row r="153" spans="1:6" x14ac:dyDescent="0.2">
      <c r="A153" s="109"/>
      <c r="B153" s="64" t="s">
        <v>36</v>
      </c>
      <c r="C153" s="37"/>
      <c r="D153" s="54"/>
      <c r="E153" s="2"/>
    </row>
    <row r="154" spans="1:6" x14ac:dyDescent="0.2">
      <c r="A154" s="109"/>
      <c r="B154" s="62" t="s">
        <v>362</v>
      </c>
      <c r="C154" s="37" t="s">
        <v>18</v>
      </c>
      <c r="D154" s="54" t="s">
        <v>14</v>
      </c>
      <c r="E154" s="2"/>
    </row>
    <row r="155" spans="1:6" ht="12.75" customHeight="1" x14ac:dyDescent="0.2">
      <c r="A155" s="69">
        <v>2011</v>
      </c>
      <c r="B155" s="5" t="s">
        <v>118</v>
      </c>
      <c r="C155" s="37" t="s">
        <v>18</v>
      </c>
      <c r="D155" s="37" t="s">
        <v>14</v>
      </c>
      <c r="E155" s="2"/>
    </row>
    <row r="156" spans="1:6" ht="12.75" customHeight="1" x14ac:dyDescent="0.2">
      <c r="A156" s="118">
        <v>2012</v>
      </c>
      <c r="B156" s="64" t="s">
        <v>314</v>
      </c>
      <c r="C156" s="119" t="s">
        <v>22</v>
      </c>
      <c r="D156" s="120" t="s">
        <v>3</v>
      </c>
      <c r="E156" s="2"/>
    </row>
    <row r="157" spans="1:6" ht="12.75" customHeight="1" x14ac:dyDescent="0.2">
      <c r="A157" s="118"/>
      <c r="B157" s="114" t="s">
        <v>315</v>
      </c>
      <c r="C157" s="119"/>
      <c r="D157" s="120"/>
      <c r="E157" s="2"/>
    </row>
    <row r="158" spans="1:6" ht="12.75" customHeight="1" x14ac:dyDescent="0.2">
      <c r="A158" s="109">
        <v>2013</v>
      </c>
      <c r="B158" s="62" t="s">
        <v>119</v>
      </c>
      <c r="C158" s="37" t="s">
        <v>18</v>
      </c>
      <c r="D158" s="54" t="s">
        <v>14</v>
      </c>
      <c r="E158" s="2"/>
    </row>
    <row r="159" spans="1:6" ht="12.75" customHeight="1" x14ac:dyDescent="0.2">
      <c r="A159" s="5">
        <v>2013</v>
      </c>
      <c r="B159" s="53" t="s">
        <v>120</v>
      </c>
      <c r="C159" s="37" t="s">
        <v>18</v>
      </c>
      <c r="D159" s="54" t="s">
        <v>14</v>
      </c>
      <c r="E159" s="2"/>
    </row>
    <row r="160" spans="1:6" ht="12.75" customHeight="1" x14ac:dyDescent="0.2">
      <c r="A160" s="5">
        <v>2013</v>
      </c>
      <c r="B160" s="53" t="s">
        <v>121</v>
      </c>
      <c r="C160" s="37" t="s">
        <v>18</v>
      </c>
      <c r="D160" s="54" t="s">
        <v>5</v>
      </c>
      <c r="E160" s="2"/>
    </row>
    <row r="161" spans="1:5" ht="12.75" customHeight="1" x14ac:dyDescent="0.2">
      <c r="A161" s="5">
        <v>2013</v>
      </c>
      <c r="B161" s="53" t="s">
        <v>122</v>
      </c>
      <c r="C161" s="37">
        <v>380.14440000000002</v>
      </c>
      <c r="D161" s="54" t="s">
        <v>4</v>
      </c>
      <c r="E161" s="2"/>
    </row>
    <row r="162" spans="1:5" ht="12.75" customHeight="1" x14ac:dyDescent="0.2">
      <c r="A162" s="5">
        <v>2014</v>
      </c>
      <c r="B162" s="53" t="s">
        <v>123</v>
      </c>
      <c r="C162" s="37">
        <v>2.88</v>
      </c>
      <c r="D162" s="54" t="s">
        <v>3</v>
      </c>
      <c r="E162" s="2"/>
    </row>
    <row r="163" spans="1:5" ht="12.75" customHeight="1" x14ac:dyDescent="0.2">
      <c r="A163" s="5">
        <v>2014</v>
      </c>
      <c r="B163" s="53" t="s">
        <v>124</v>
      </c>
      <c r="C163" s="37" t="s">
        <v>18</v>
      </c>
      <c r="D163" s="54" t="s">
        <v>5</v>
      </c>
      <c r="E163" s="2"/>
    </row>
    <row r="164" spans="1:5" ht="12.75" customHeight="1" x14ac:dyDescent="0.2">
      <c r="A164" s="5">
        <v>2015</v>
      </c>
      <c r="B164" s="53" t="s">
        <v>125</v>
      </c>
      <c r="C164" s="37" t="s">
        <v>18</v>
      </c>
      <c r="D164" s="54" t="s">
        <v>3</v>
      </c>
      <c r="E164" s="2"/>
    </row>
    <row r="165" spans="1:5" ht="12.75" customHeight="1" x14ac:dyDescent="0.2">
      <c r="A165" s="5">
        <v>2015</v>
      </c>
      <c r="B165" s="53" t="s">
        <v>126</v>
      </c>
      <c r="C165" s="37">
        <v>0.83950000000000002</v>
      </c>
      <c r="D165" s="54" t="s">
        <v>3</v>
      </c>
      <c r="E165" s="2"/>
    </row>
    <row r="166" spans="1:5" ht="12.75" customHeight="1" x14ac:dyDescent="0.2">
      <c r="A166" s="5">
        <v>2015</v>
      </c>
      <c r="B166" s="53" t="s">
        <v>127</v>
      </c>
      <c r="C166" s="37">
        <v>14212.2</v>
      </c>
      <c r="D166" s="54" t="s">
        <v>24</v>
      </c>
      <c r="E166" s="2"/>
    </row>
    <row r="167" spans="1:5" ht="12.75" customHeight="1" x14ac:dyDescent="0.2">
      <c r="A167" s="52">
        <v>2016</v>
      </c>
      <c r="B167" s="53" t="s">
        <v>129</v>
      </c>
      <c r="C167" s="37">
        <v>0.570285814</v>
      </c>
      <c r="D167" s="54" t="s">
        <v>3</v>
      </c>
      <c r="E167" s="2"/>
    </row>
    <row r="168" spans="1:5" ht="12.75" customHeight="1" x14ac:dyDescent="0.2">
      <c r="A168" s="52">
        <v>2016</v>
      </c>
      <c r="B168" s="5" t="s">
        <v>130</v>
      </c>
      <c r="C168" s="36" t="s">
        <v>18</v>
      </c>
      <c r="D168" s="54" t="s">
        <v>5</v>
      </c>
      <c r="E168" s="2"/>
    </row>
    <row r="169" spans="1:5" ht="12.75" customHeight="1" x14ac:dyDescent="0.2">
      <c r="A169" s="52">
        <v>2017</v>
      </c>
      <c r="B169" s="5" t="s">
        <v>131</v>
      </c>
      <c r="C169" s="37" t="s">
        <v>18</v>
      </c>
      <c r="D169" s="54" t="s">
        <v>7</v>
      </c>
      <c r="E169" s="2"/>
    </row>
    <row r="170" spans="1:5" ht="12.75" customHeight="1" x14ac:dyDescent="0.2">
      <c r="A170" s="52">
        <v>2017</v>
      </c>
      <c r="B170" s="5" t="s">
        <v>132</v>
      </c>
      <c r="C170" s="36">
        <v>247.5052</v>
      </c>
      <c r="D170" s="70" t="s">
        <v>4</v>
      </c>
      <c r="E170" s="2"/>
    </row>
    <row r="171" spans="1:5" ht="12.75" customHeight="1" x14ac:dyDescent="0.2">
      <c r="A171" s="52">
        <v>2019</v>
      </c>
      <c r="B171" s="5" t="s">
        <v>317</v>
      </c>
      <c r="C171" s="36"/>
      <c r="D171" s="70"/>
      <c r="E171" s="2"/>
    </row>
    <row r="172" spans="1:5" ht="12.75" customHeight="1" x14ac:dyDescent="0.2">
      <c r="A172" s="52"/>
      <c r="B172" s="27" t="s">
        <v>9</v>
      </c>
      <c r="C172" s="110">
        <v>784.1</v>
      </c>
      <c r="D172" s="70" t="s">
        <v>5</v>
      </c>
      <c r="E172" s="2"/>
    </row>
    <row r="173" spans="1:5" ht="12.75" customHeight="1" x14ac:dyDescent="0.2">
      <c r="A173" s="52">
        <v>2019</v>
      </c>
      <c r="B173" s="5" t="s">
        <v>318</v>
      </c>
      <c r="C173" s="110">
        <v>4.8</v>
      </c>
      <c r="D173" s="70" t="s">
        <v>3</v>
      </c>
      <c r="E173" s="2"/>
    </row>
    <row r="174" spans="1:5" ht="12.75" customHeight="1" x14ac:dyDescent="0.2">
      <c r="A174" s="52">
        <v>2020</v>
      </c>
      <c r="B174" s="5" t="s">
        <v>349</v>
      </c>
      <c r="C174" s="110"/>
      <c r="D174" s="70"/>
      <c r="E174" s="2"/>
    </row>
    <row r="175" spans="1:5" ht="12.75" customHeight="1" x14ac:dyDescent="0.2">
      <c r="A175" s="52"/>
      <c r="B175" s="27" t="s">
        <v>350</v>
      </c>
      <c r="C175" s="110">
        <v>139.62</v>
      </c>
      <c r="D175" s="70" t="s">
        <v>3</v>
      </c>
      <c r="E175" s="2"/>
    </row>
    <row r="176" spans="1:5" ht="12.75" customHeight="1" x14ac:dyDescent="0.2">
      <c r="A176" s="52">
        <v>2021</v>
      </c>
      <c r="B176" s="5" t="s">
        <v>351</v>
      </c>
      <c r="C176" s="110">
        <v>67908.98</v>
      </c>
      <c r="D176" s="111" t="s">
        <v>316</v>
      </c>
      <c r="E176" s="2"/>
    </row>
    <row r="177" spans="1:5" ht="5.25" customHeight="1" x14ac:dyDescent="0.2">
      <c r="A177" s="71"/>
      <c r="B177" s="19"/>
      <c r="C177" s="72"/>
      <c r="D177" s="73"/>
      <c r="E177" s="2"/>
    </row>
    <row r="178" spans="1:5" ht="12.75" customHeight="1" x14ac:dyDescent="0.2">
      <c r="A178" s="108" t="s">
        <v>342</v>
      </c>
      <c r="C178" s="25"/>
      <c r="E178" s="2"/>
    </row>
    <row r="179" spans="1:5" ht="12.75" customHeight="1" x14ac:dyDescent="0.2">
      <c r="A179" s="108" t="s">
        <v>344</v>
      </c>
      <c r="C179" s="25"/>
      <c r="E179" s="2"/>
    </row>
    <row r="180" spans="1:5" ht="12.75" customHeight="1" x14ac:dyDescent="0.2">
      <c r="A180" s="2" t="s">
        <v>319</v>
      </c>
      <c r="C180" s="25"/>
      <c r="E180" s="2"/>
    </row>
    <row r="181" spans="1:5" ht="12.75" customHeight="1" x14ac:dyDescent="0.2">
      <c r="A181" s="2" t="s">
        <v>363</v>
      </c>
      <c r="C181" s="25"/>
      <c r="E181" s="2"/>
    </row>
    <row r="182" spans="1:5" ht="12.75" customHeight="1" x14ac:dyDescent="0.2">
      <c r="A182" s="24" t="s">
        <v>343</v>
      </c>
      <c r="C182" s="25"/>
      <c r="E182" s="2"/>
    </row>
    <row r="183" spans="1:5" ht="12.75" customHeight="1" x14ac:dyDescent="0.2">
      <c r="A183" s="74" t="s">
        <v>364</v>
      </c>
      <c r="C183" s="25"/>
      <c r="E183" s="2"/>
    </row>
    <row r="184" spans="1:5" ht="12.75" customHeight="1" x14ac:dyDescent="0.2">
      <c r="A184" s="2" t="s">
        <v>365</v>
      </c>
      <c r="B184" s="75"/>
      <c r="C184" s="22"/>
      <c r="E184" s="2"/>
    </row>
    <row r="185" spans="1:5" ht="12.75" customHeight="1" x14ac:dyDescent="0.2">
      <c r="A185" s="2"/>
      <c r="B185" s="75"/>
      <c r="C185" s="22"/>
    </row>
    <row r="186" spans="1:5" x14ac:dyDescent="0.2">
      <c r="C186" s="25"/>
    </row>
    <row r="187" spans="1:5" x14ac:dyDescent="0.2">
      <c r="C187" s="76"/>
    </row>
    <row r="188" spans="1:5" x14ac:dyDescent="0.2">
      <c r="C188" s="76"/>
    </row>
    <row r="189" spans="1:5" x14ac:dyDescent="0.2">
      <c r="C189" s="76"/>
    </row>
    <row r="190" spans="1:5" x14ac:dyDescent="0.2">
      <c r="C190" s="76"/>
    </row>
    <row r="191" spans="1:5" x14ac:dyDescent="0.2">
      <c r="C191" s="76"/>
    </row>
    <row r="192" spans="1:5" x14ac:dyDescent="0.2">
      <c r="C192" s="76"/>
    </row>
    <row r="193" spans="3:3" x14ac:dyDescent="0.2">
      <c r="C193" s="76"/>
    </row>
    <row r="194" spans="3:3" x14ac:dyDescent="0.2">
      <c r="C194" s="76"/>
    </row>
    <row r="195" spans="3:3" x14ac:dyDescent="0.2">
      <c r="C195" s="76"/>
    </row>
    <row r="196" spans="3:3" x14ac:dyDescent="0.2">
      <c r="C196" s="76"/>
    </row>
    <row r="197" spans="3:3" x14ac:dyDescent="0.2">
      <c r="C197" s="76"/>
    </row>
    <row r="198" spans="3:3" x14ac:dyDescent="0.2">
      <c r="C198" s="76"/>
    </row>
    <row r="199" spans="3:3" x14ac:dyDescent="0.2">
      <c r="C199" s="76"/>
    </row>
    <row r="200" spans="3:3" x14ac:dyDescent="0.2">
      <c r="C200" s="76"/>
    </row>
    <row r="201" spans="3:3" x14ac:dyDescent="0.2">
      <c r="C201" s="76"/>
    </row>
    <row r="202" spans="3:3" x14ac:dyDescent="0.2">
      <c r="C202" s="76"/>
    </row>
    <row r="203" spans="3:3" x14ac:dyDescent="0.2">
      <c r="C203" s="76"/>
    </row>
    <row r="204" spans="3:3" x14ac:dyDescent="0.2">
      <c r="C204" s="76"/>
    </row>
    <row r="205" spans="3:3" x14ac:dyDescent="0.2">
      <c r="C205" s="76"/>
    </row>
    <row r="206" spans="3:3" x14ac:dyDescent="0.2">
      <c r="C206" s="76"/>
    </row>
    <row r="207" spans="3:3" x14ac:dyDescent="0.2">
      <c r="C207" s="76"/>
    </row>
    <row r="208" spans="3:3" x14ac:dyDescent="0.2">
      <c r="C208" s="76"/>
    </row>
  </sheetData>
  <mergeCells count="63">
    <mergeCell ref="A43:A44"/>
    <mergeCell ref="C43:C44"/>
    <mergeCell ref="D43:D44"/>
    <mergeCell ref="A1:D2"/>
    <mergeCell ref="E2:K2"/>
    <mergeCell ref="B3:C3"/>
    <mergeCell ref="C38:C39"/>
    <mergeCell ref="D38:D39"/>
    <mergeCell ref="A64:A65"/>
    <mergeCell ref="C64:C65"/>
    <mergeCell ref="D64:D65"/>
    <mergeCell ref="A68:A70"/>
    <mergeCell ref="C68:C70"/>
    <mergeCell ref="D68:D70"/>
    <mergeCell ref="A72:A73"/>
    <mergeCell ref="C72:C73"/>
    <mergeCell ref="D72:D73"/>
    <mergeCell ref="A76:A77"/>
    <mergeCell ref="C76:C77"/>
    <mergeCell ref="D76:D77"/>
    <mergeCell ref="A78:A79"/>
    <mergeCell ref="C78:C79"/>
    <mergeCell ref="D78:D79"/>
    <mergeCell ref="A90:A91"/>
    <mergeCell ref="C90:C91"/>
    <mergeCell ref="D90:D91"/>
    <mergeCell ref="A95:A96"/>
    <mergeCell ref="C95:C96"/>
    <mergeCell ref="D95:D96"/>
    <mergeCell ref="A98:A99"/>
    <mergeCell ref="C98:C99"/>
    <mergeCell ref="D98:D99"/>
    <mergeCell ref="C102:C103"/>
    <mergeCell ref="D102:D103"/>
    <mergeCell ref="A107:A116"/>
    <mergeCell ref="B107:B115"/>
    <mergeCell ref="C107:C116"/>
    <mergeCell ref="D107:D116"/>
    <mergeCell ref="A117:A123"/>
    <mergeCell ref="B117:B122"/>
    <mergeCell ref="C117:C122"/>
    <mergeCell ref="D117:D122"/>
    <mergeCell ref="A124:A125"/>
    <mergeCell ref="C124:C125"/>
    <mergeCell ref="D124:D125"/>
    <mergeCell ref="A131:A133"/>
    <mergeCell ref="B131:B132"/>
    <mergeCell ref="C131:C133"/>
    <mergeCell ref="D131:D133"/>
    <mergeCell ref="A135:A137"/>
    <mergeCell ref="B135:B136"/>
    <mergeCell ref="C135:C137"/>
    <mergeCell ref="D135:D137"/>
    <mergeCell ref="A156:A157"/>
    <mergeCell ref="C156:C157"/>
    <mergeCell ref="D156:D157"/>
    <mergeCell ref="A138:A140"/>
    <mergeCell ref="B138:B139"/>
    <mergeCell ref="C138:C140"/>
    <mergeCell ref="D138:D140"/>
    <mergeCell ref="A146:A147"/>
    <mergeCell ref="C146:C147"/>
    <mergeCell ref="D146:D147"/>
  </mergeCells>
  <printOptions horizontalCentered="1"/>
  <pageMargins left="0.74803149606299213" right="0.74803149606299213" top="0.98425196850393704" bottom="0.98425196850393704" header="0.31496062992125984" footer="0.31496062992125984"/>
  <pageSetup scale="74" orientation="portrait" r:id="rId1"/>
  <rowBreaks count="2" manualBreakCount="2">
    <brk id="65" max="3" man="1"/>
    <brk id="12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1"/>
  <sheetViews>
    <sheetView view="pageBreakPreview" topLeftCell="A199" zoomScale="90" zoomScaleNormal="100" zoomScaleSheetLayoutView="90" workbookViewId="0">
      <selection activeCell="C216" sqref="C216"/>
    </sheetView>
  </sheetViews>
  <sheetFormatPr baseColWidth="10" defaultRowHeight="12.75" x14ac:dyDescent="0.2"/>
  <cols>
    <col min="1" max="1" width="49" customWidth="1"/>
    <col min="2" max="4" width="36.28515625" customWidth="1"/>
  </cols>
  <sheetData>
    <row r="1" spans="1:4" ht="18.75" customHeight="1" x14ac:dyDescent="0.2">
      <c r="A1" s="131" t="s">
        <v>355</v>
      </c>
      <c r="B1" s="132"/>
      <c r="C1" s="132"/>
      <c r="D1" s="132"/>
    </row>
    <row r="2" spans="1:4" ht="18.75" customHeight="1" x14ac:dyDescent="0.2">
      <c r="A2" s="132"/>
      <c r="B2" s="132"/>
      <c r="C2" s="132"/>
      <c r="D2" s="132"/>
    </row>
    <row r="3" spans="1:4" ht="8.25" customHeight="1" x14ac:dyDescent="0.2">
      <c r="A3" s="3"/>
      <c r="B3" s="3"/>
      <c r="C3" s="3"/>
      <c r="D3" s="3"/>
    </row>
    <row r="4" spans="1:4" ht="18.75" customHeight="1" x14ac:dyDescent="0.2">
      <c r="A4" s="133" t="s">
        <v>133</v>
      </c>
      <c r="B4" s="135" t="s">
        <v>134</v>
      </c>
      <c r="C4" s="135"/>
      <c r="D4" s="135"/>
    </row>
    <row r="5" spans="1:4" ht="18.75" customHeight="1" x14ac:dyDescent="0.2">
      <c r="A5" s="134"/>
      <c r="B5" s="4" t="s">
        <v>135</v>
      </c>
      <c r="C5" s="4" t="s">
        <v>136</v>
      </c>
      <c r="D5" s="93" t="s">
        <v>137</v>
      </c>
    </row>
    <row r="6" spans="1:4" x14ac:dyDescent="0.2">
      <c r="A6" s="5"/>
      <c r="B6" s="6">
        <f>B9+B15+B24+B26+B32+B37+B39+B42+B46+B51+B54+B56+B59+B64+B68+B75+B98+B101+B105+B120+B122+B135+B151+B156+B166+B168+B173+B176+B178+B180+B182+B193+B196+B198</f>
        <v>37134.870199999998</v>
      </c>
      <c r="C6" s="7"/>
      <c r="D6" s="8"/>
    </row>
    <row r="7" spans="1:4" x14ac:dyDescent="0.2">
      <c r="A7" s="1" t="s">
        <v>147</v>
      </c>
      <c r="B7" s="9">
        <f>SUM(C7+D7)</f>
        <v>119530.19530000002</v>
      </c>
      <c r="C7" s="10">
        <f>SUM(C9+C15+C22+C24+C26+C32+C37+C39+C42+C44+C46+C51+C54+C56+C59+C64+C68+C75+C98+C101+C105+C120+C122+C135+C151+C156+C166+C168+C173+C176+C178+C180+C182+C193+C196+C198)</f>
        <v>27902.690100000011</v>
      </c>
      <c r="D7" s="11">
        <f>SUM(D12+D15+D32+D51+D59+D68+D75+D98+D105+D122+D156+D166+D176+D182+D193+D198)</f>
        <v>91627.505200000014</v>
      </c>
    </row>
    <row r="8" spans="1:4" x14ac:dyDescent="0.2">
      <c r="A8" s="1" t="s">
        <v>324</v>
      </c>
      <c r="B8" s="12">
        <f>C8+D8</f>
        <v>100</v>
      </c>
      <c r="C8" s="10">
        <f>C7/B7*100</f>
        <v>23.343632987438117</v>
      </c>
      <c r="D8" s="11">
        <f>D7/B7*100</f>
        <v>76.656367012561887</v>
      </c>
    </row>
    <row r="9" spans="1:4" ht="15" customHeight="1" x14ac:dyDescent="0.2">
      <c r="A9" s="34" t="s">
        <v>138</v>
      </c>
      <c r="B9" s="136">
        <f>B11</f>
        <v>6.8679999999999994</v>
      </c>
      <c r="C9" s="137">
        <v>6.9</v>
      </c>
      <c r="D9" s="137" t="s">
        <v>139</v>
      </c>
    </row>
    <row r="10" spans="1:4" x14ac:dyDescent="0.2">
      <c r="A10" s="28" t="s">
        <v>148</v>
      </c>
      <c r="B10" s="136"/>
      <c r="C10" s="137"/>
      <c r="D10" s="137"/>
    </row>
    <row r="11" spans="1:4" x14ac:dyDescent="0.2">
      <c r="A11" s="27" t="s">
        <v>103</v>
      </c>
      <c r="B11" s="7">
        <v>6.8679999999999994</v>
      </c>
      <c r="C11" s="7">
        <v>6.8679999999999994</v>
      </c>
      <c r="D11" s="82" t="s">
        <v>139</v>
      </c>
    </row>
    <row r="12" spans="1:4" x14ac:dyDescent="0.2">
      <c r="A12" s="14" t="s">
        <v>329</v>
      </c>
      <c r="B12" s="9">
        <f>SUM(B13:B14)</f>
        <v>82121.179999999993</v>
      </c>
      <c r="C12" s="84" t="str">
        <f>C13</f>
        <v>-</v>
      </c>
      <c r="D12" s="13">
        <f>SUM(D13:D14)</f>
        <v>82121.17</v>
      </c>
    </row>
    <row r="13" spans="1:4" x14ac:dyDescent="0.2">
      <c r="A13" s="27" t="s">
        <v>127</v>
      </c>
      <c r="B13" s="7">
        <v>14212.2</v>
      </c>
      <c r="C13" s="81" t="s">
        <v>139</v>
      </c>
      <c r="D13" s="107">
        <v>14212.19</v>
      </c>
    </row>
    <row r="14" spans="1:4" x14ac:dyDescent="0.2">
      <c r="A14" s="27" t="s">
        <v>128</v>
      </c>
      <c r="B14" s="7">
        <v>67908.98</v>
      </c>
      <c r="C14" s="84" t="s">
        <v>139</v>
      </c>
      <c r="D14" s="8">
        <v>67908.98</v>
      </c>
    </row>
    <row r="15" spans="1:4" x14ac:dyDescent="0.2">
      <c r="A15" s="14" t="s">
        <v>149</v>
      </c>
      <c r="B15" s="9">
        <f>SUM(B16:B21)</f>
        <v>2397.7860999999998</v>
      </c>
      <c r="C15" s="9">
        <f t="shared" ref="C15:D15" si="0">SUM(C16:C21)</f>
        <v>2120.3161</v>
      </c>
      <c r="D15" s="13">
        <f t="shared" si="0"/>
        <v>277.5</v>
      </c>
    </row>
    <row r="16" spans="1:4" x14ac:dyDescent="0.2">
      <c r="A16" s="86" t="s">
        <v>330</v>
      </c>
      <c r="B16" s="81">
        <v>8.5761000000000003</v>
      </c>
      <c r="C16" s="112">
        <v>8.5761000000000003</v>
      </c>
      <c r="D16" s="82" t="s">
        <v>18</v>
      </c>
    </row>
    <row r="17" spans="1:4" x14ac:dyDescent="0.2">
      <c r="A17" s="86" t="s">
        <v>129</v>
      </c>
      <c r="B17" s="7">
        <v>0.6</v>
      </c>
      <c r="C17" s="7">
        <v>0.6</v>
      </c>
      <c r="D17" s="82" t="s">
        <v>139</v>
      </c>
    </row>
    <row r="18" spans="1:4" x14ac:dyDescent="0.2">
      <c r="A18" s="28" t="s">
        <v>113</v>
      </c>
      <c r="B18" s="7">
        <v>1959.17</v>
      </c>
      <c r="C18" s="7">
        <v>1770.7</v>
      </c>
      <c r="D18" s="82">
        <v>188.5</v>
      </c>
    </row>
    <row r="19" spans="1:4" ht="26.25" customHeight="1" x14ac:dyDescent="0.2">
      <c r="A19" s="29" t="s">
        <v>331</v>
      </c>
      <c r="B19" s="7">
        <v>89</v>
      </c>
      <c r="C19" s="81" t="s">
        <v>139</v>
      </c>
      <c r="D19" s="15">
        <v>89</v>
      </c>
    </row>
    <row r="20" spans="1:4" x14ac:dyDescent="0.2">
      <c r="A20" s="86" t="s">
        <v>106</v>
      </c>
      <c r="B20" s="7">
        <v>142.1</v>
      </c>
      <c r="C20" s="7">
        <v>142.1</v>
      </c>
      <c r="D20" s="82" t="s">
        <v>139</v>
      </c>
    </row>
    <row r="21" spans="1:4" x14ac:dyDescent="0.2">
      <c r="A21" s="27" t="s">
        <v>109</v>
      </c>
      <c r="B21" s="7">
        <v>198.34</v>
      </c>
      <c r="C21" s="7">
        <v>198.34</v>
      </c>
      <c r="D21" s="82" t="s">
        <v>139</v>
      </c>
    </row>
    <row r="22" spans="1:4" x14ac:dyDescent="0.2">
      <c r="A22" s="2" t="s">
        <v>150</v>
      </c>
      <c r="B22" s="84">
        <f>B23</f>
        <v>273</v>
      </c>
      <c r="C22" s="15">
        <v>273</v>
      </c>
      <c r="D22" s="85" t="s">
        <v>139</v>
      </c>
    </row>
    <row r="23" spans="1:4" ht="25.5" customHeight="1" x14ac:dyDescent="0.2">
      <c r="A23" s="29" t="s">
        <v>366</v>
      </c>
      <c r="B23" s="83">
        <v>273</v>
      </c>
      <c r="C23" s="15">
        <v>273</v>
      </c>
      <c r="D23" s="82" t="s">
        <v>139</v>
      </c>
    </row>
    <row r="24" spans="1:4" x14ac:dyDescent="0.2">
      <c r="A24" s="14" t="s">
        <v>151</v>
      </c>
      <c r="B24" s="9">
        <f>B25</f>
        <v>0.6</v>
      </c>
      <c r="C24" s="85">
        <v>0.6</v>
      </c>
      <c r="D24" s="85" t="s">
        <v>139</v>
      </c>
    </row>
    <row r="25" spans="1:4" x14ac:dyDescent="0.2">
      <c r="A25" s="86" t="s">
        <v>332</v>
      </c>
      <c r="B25" s="81">
        <v>0.6</v>
      </c>
      <c r="C25" s="82">
        <v>0.6</v>
      </c>
      <c r="D25" s="82" t="s">
        <v>18</v>
      </c>
    </row>
    <row r="26" spans="1:4" x14ac:dyDescent="0.2">
      <c r="A26" s="2" t="s">
        <v>152</v>
      </c>
      <c r="B26" s="84">
        <f>SUM(B27:B31)</f>
        <v>15.8</v>
      </c>
      <c r="C26" s="84">
        <v>15.8</v>
      </c>
      <c r="D26" s="85" t="s">
        <v>139</v>
      </c>
    </row>
    <row r="27" spans="1:4" x14ac:dyDescent="0.2">
      <c r="A27" s="27" t="s">
        <v>95</v>
      </c>
      <c r="B27" s="81" t="s">
        <v>22</v>
      </c>
      <c r="C27" s="81" t="s">
        <v>22</v>
      </c>
      <c r="D27" s="82" t="s">
        <v>22</v>
      </c>
    </row>
    <row r="28" spans="1:4" ht="25.5" x14ac:dyDescent="0.2">
      <c r="A28" s="29" t="s">
        <v>153</v>
      </c>
      <c r="B28" s="83">
        <f>15.8</f>
        <v>15.8</v>
      </c>
      <c r="C28" s="83">
        <v>15.8</v>
      </c>
      <c r="D28" s="82" t="s">
        <v>139</v>
      </c>
    </row>
    <row r="29" spans="1:4" x14ac:dyDescent="0.2">
      <c r="A29" s="27" t="s">
        <v>154</v>
      </c>
      <c r="B29" s="81" t="s">
        <v>22</v>
      </c>
      <c r="C29" s="81" t="s">
        <v>22</v>
      </c>
      <c r="D29" s="82" t="s">
        <v>22</v>
      </c>
    </row>
    <row r="30" spans="1:4" ht="50.25" customHeight="1" x14ac:dyDescent="0.2">
      <c r="A30" s="87" t="s">
        <v>346</v>
      </c>
      <c r="B30" s="88" t="s">
        <v>22</v>
      </c>
      <c r="C30" s="81" t="s">
        <v>22</v>
      </c>
      <c r="D30" s="82" t="s">
        <v>22</v>
      </c>
    </row>
    <row r="31" spans="1:4" ht="27.2" customHeight="1" x14ac:dyDescent="0.2">
      <c r="A31" s="89" t="s">
        <v>283</v>
      </c>
      <c r="B31" s="81" t="str">
        <f>+(C31)</f>
        <v>…</v>
      </c>
      <c r="C31" s="82" t="s">
        <v>22</v>
      </c>
      <c r="D31" s="82" t="s">
        <v>22</v>
      </c>
    </row>
    <row r="32" spans="1:4" x14ac:dyDescent="0.2">
      <c r="A32" s="2" t="s">
        <v>282</v>
      </c>
      <c r="B32" s="84">
        <f>SUM(B33:B34)</f>
        <v>99.72</v>
      </c>
      <c r="C32" s="84">
        <f>SUM(C33:C34)</f>
        <v>8.51</v>
      </c>
      <c r="D32" s="85">
        <f t="shared" ref="D32" si="1">SUM(D33:D34)</f>
        <v>91.19</v>
      </c>
    </row>
    <row r="33" spans="1:4" x14ac:dyDescent="0.2">
      <c r="A33" s="5" t="s">
        <v>281</v>
      </c>
      <c r="B33" s="7">
        <v>0.02</v>
      </c>
      <c r="C33" s="7">
        <v>0.02</v>
      </c>
      <c r="D33" s="82" t="s">
        <v>139</v>
      </c>
    </row>
    <row r="34" spans="1:4" ht="13.5" customHeight="1" x14ac:dyDescent="0.2">
      <c r="A34" s="94" t="s">
        <v>337</v>
      </c>
      <c r="B34" s="83">
        <v>99.7</v>
      </c>
      <c r="C34" s="83">
        <v>8.49</v>
      </c>
      <c r="D34" s="15">
        <v>91.19</v>
      </c>
    </row>
    <row r="35" spans="1:4" x14ac:dyDescent="0.2">
      <c r="A35" s="2" t="s">
        <v>280</v>
      </c>
      <c r="B35" s="84" t="s">
        <v>22</v>
      </c>
      <c r="C35" s="84" t="s">
        <v>22</v>
      </c>
      <c r="D35" s="85" t="s">
        <v>22</v>
      </c>
    </row>
    <row r="36" spans="1:4" x14ac:dyDescent="0.2">
      <c r="A36" s="90" t="s">
        <v>279</v>
      </c>
      <c r="B36" s="81" t="s">
        <v>22</v>
      </c>
      <c r="C36" s="81" t="s">
        <v>22</v>
      </c>
      <c r="D36" s="82" t="s">
        <v>22</v>
      </c>
    </row>
    <row r="37" spans="1:4" x14ac:dyDescent="0.2">
      <c r="A37" s="2" t="s">
        <v>278</v>
      </c>
      <c r="B37" s="9">
        <v>0.4</v>
      </c>
      <c r="C37" s="9">
        <v>0.4</v>
      </c>
      <c r="D37" s="85" t="s">
        <v>139</v>
      </c>
    </row>
    <row r="38" spans="1:4" x14ac:dyDescent="0.2">
      <c r="A38" s="14" t="s">
        <v>277</v>
      </c>
      <c r="B38" s="7">
        <v>0.4</v>
      </c>
      <c r="C38" s="7">
        <v>0.4</v>
      </c>
      <c r="D38" s="82" t="s">
        <v>139</v>
      </c>
    </row>
    <row r="39" spans="1:4" x14ac:dyDescent="0.2">
      <c r="A39" s="14" t="s">
        <v>276</v>
      </c>
      <c r="B39" s="9">
        <f>SUM(B40:B41)</f>
        <v>23.8</v>
      </c>
      <c r="C39" s="85">
        <v>23.8</v>
      </c>
      <c r="D39" s="85" t="s">
        <v>139</v>
      </c>
    </row>
    <row r="40" spans="1:4" x14ac:dyDescent="0.2">
      <c r="A40" s="14" t="s">
        <v>275</v>
      </c>
      <c r="B40" s="7">
        <v>3.5</v>
      </c>
      <c r="C40" s="82">
        <v>3.5</v>
      </c>
      <c r="D40" s="82" t="s">
        <v>139</v>
      </c>
    </row>
    <row r="41" spans="1:4" x14ac:dyDescent="0.2">
      <c r="A41" s="14" t="s">
        <v>274</v>
      </c>
      <c r="B41" s="81">
        <v>20.3</v>
      </c>
      <c r="C41" s="82">
        <v>20.3</v>
      </c>
      <c r="D41" s="82" t="s">
        <v>22</v>
      </c>
    </row>
    <row r="42" spans="1:4" x14ac:dyDescent="0.2">
      <c r="A42" s="14" t="s">
        <v>273</v>
      </c>
      <c r="B42" s="9">
        <f t="shared" ref="B42" si="2">+(C42)</f>
        <v>994.14779999999996</v>
      </c>
      <c r="C42" s="9">
        <v>994.14779999999996</v>
      </c>
      <c r="D42" s="85" t="s">
        <v>139</v>
      </c>
    </row>
    <row r="43" spans="1:4" x14ac:dyDescent="0.2">
      <c r="A43" s="14" t="s">
        <v>272</v>
      </c>
      <c r="B43" s="7">
        <v>994.1</v>
      </c>
      <c r="C43" s="7">
        <v>994.1</v>
      </c>
      <c r="D43" s="82" t="s">
        <v>139</v>
      </c>
    </row>
    <row r="44" spans="1:4" x14ac:dyDescent="0.2">
      <c r="A44" s="14" t="s">
        <v>322</v>
      </c>
      <c r="B44" s="9">
        <v>1.4</v>
      </c>
      <c r="C44" s="9">
        <v>1.4</v>
      </c>
      <c r="D44" s="82" t="s">
        <v>139</v>
      </c>
    </row>
    <row r="45" spans="1:4" x14ac:dyDescent="0.2">
      <c r="A45" s="86" t="s">
        <v>323</v>
      </c>
      <c r="B45" s="7">
        <v>1.4</v>
      </c>
      <c r="C45" s="7">
        <v>1.4</v>
      </c>
      <c r="D45" s="82" t="s">
        <v>139</v>
      </c>
    </row>
    <row r="46" spans="1:4" x14ac:dyDescent="0.2">
      <c r="A46" s="14" t="s">
        <v>271</v>
      </c>
      <c r="B46" s="9">
        <f>SUM(B47:B50)</f>
        <v>4604.91</v>
      </c>
      <c r="C46" s="9">
        <f>SUM(C47:C50)</f>
        <v>4604.91</v>
      </c>
      <c r="D46" s="85" t="s">
        <v>139</v>
      </c>
    </row>
    <row r="47" spans="1:4" x14ac:dyDescent="0.2">
      <c r="A47" s="14" t="s">
        <v>270</v>
      </c>
      <c r="B47" s="7">
        <v>2163.9</v>
      </c>
      <c r="C47" s="7">
        <v>2163.9</v>
      </c>
      <c r="D47" s="82" t="s">
        <v>139</v>
      </c>
    </row>
    <row r="48" spans="1:4" x14ac:dyDescent="0.2">
      <c r="A48" s="14" t="s">
        <v>269</v>
      </c>
      <c r="B48" s="7">
        <v>2440</v>
      </c>
      <c r="C48" s="7">
        <v>2440</v>
      </c>
      <c r="D48" s="82" t="s">
        <v>139</v>
      </c>
    </row>
    <row r="49" spans="1:4" x14ac:dyDescent="0.2">
      <c r="A49" s="17" t="s">
        <v>140</v>
      </c>
      <c r="B49" s="119">
        <v>1.01</v>
      </c>
      <c r="C49" s="119">
        <v>1.01</v>
      </c>
      <c r="D49" s="122" t="s">
        <v>139</v>
      </c>
    </row>
    <row r="50" spans="1:4" x14ac:dyDescent="0.2">
      <c r="A50" s="90" t="s">
        <v>268</v>
      </c>
      <c r="B50" s="119"/>
      <c r="C50" s="119"/>
      <c r="D50" s="122"/>
    </row>
    <row r="51" spans="1:4" x14ac:dyDescent="0.2">
      <c r="A51" s="14" t="s">
        <v>267</v>
      </c>
      <c r="B51" s="9">
        <f>+(C51+D51)</f>
        <v>96.53</v>
      </c>
      <c r="C51" s="9">
        <v>94.4</v>
      </c>
      <c r="D51" s="13">
        <v>2.13</v>
      </c>
    </row>
    <row r="52" spans="1:4" x14ac:dyDescent="0.2">
      <c r="A52" s="14" t="s">
        <v>266</v>
      </c>
      <c r="B52" s="7">
        <v>96.53</v>
      </c>
      <c r="C52" s="7">
        <v>94.4</v>
      </c>
      <c r="D52" s="8">
        <v>2.13</v>
      </c>
    </row>
    <row r="53" spans="1:4" x14ac:dyDescent="0.2">
      <c r="A53" s="5" t="s">
        <v>347</v>
      </c>
      <c r="B53" s="81" t="str">
        <f>+(C53)</f>
        <v>…</v>
      </c>
      <c r="C53" s="81" t="s">
        <v>22</v>
      </c>
      <c r="D53" s="82" t="s">
        <v>22</v>
      </c>
    </row>
    <row r="54" spans="1:4" x14ac:dyDescent="0.2">
      <c r="A54" s="5" t="s">
        <v>265</v>
      </c>
      <c r="B54" s="84">
        <v>312.8</v>
      </c>
      <c r="C54" s="9">
        <v>312.8</v>
      </c>
      <c r="D54" s="85" t="s">
        <v>139</v>
      </c>
    </row>
    <row r="55" spans="1:4" x14ac:dyDescent="0.2">
      <c r="A55" s="14" t="s">
        <v>264</v>
      </c>
      <c r="B55" s="81">
        <v>312.8</v>
      </c>
      <c r="C55" s="7">
        <v>312.8</v>
      </c>
      <c r="D55" s="82" t="s">
        <v>139</v>
      </c>
    </row>
    <row r="56" spans="1:4" x14ac:dyDescent="0.2">
      <c r="A56" s="14" t="s">
        <v>263</v>
      </c>
      <c r="B56" s="84">
        <v>2.6</v>
      </c>
      <c r="C56" s="9">
        <v>2.6</v>
      </c>
      <c r="D56" s="85" t="s">
        <v>139</v>
      </c>
    </row>
    <row r="57" spans="1:4" x14ac:dyDescent="0.2">
      <c r="A57" s="5" t="s">
        <v>262</v>
      </c>
      <c r="B57" s="7">
        <v>2.6</v>
      </c>
      <c r="C57" s="82">
        <v>2.6</v>
      </c>
      <c r="D57" s="82" t="s">
        <v>139</v>
      </c>
    </row>
    <row r="58" spans="1:4" x14ac:dyDescent="0.2">
      <c r="A58" s="5" t="s">
        <v>261</v>
      </c>
      <c r="B58" s="81" t="s">
        <v>22</v>
      </c>
      <c r="C58" s="81" t="s">
        <v>22</v>
      </c>
      <c r="D58" s="82" t="s">
        <v>22</v>
      </c>
    </row>
    <row r="59" spans="1:4" x14ac:dyDescent="0.2">
      <c r="A59" s="35" t="s">
        <v>257</v>
      </c>
      <c r="B59" s="84">
        <f>SUM(B60:B63)</f>
        <v>1474.7375999999999</v>
      </c>
      <c r="C59" s="84">
        <f t="shared" ref="C59" si="3">SUM(C60:C63)</f>
        <v>846.2</v>
      </c>
      <c r="D59" s="85">
        <f>SUM(D60:D63)</f>
        <v>628.52</v>
      </c>
    </row>
    <row r="60" spans="1:4" x14ac:dyDescent="0.2">
      <c r="A60" s="5" t="s">
        <v>258</v>
      </c>
      <c r="B60" s="7">
        <v>240.88759999999999</v>
      </c>
      <c r="C60" s="82">
        <v>236.04</v>
      </c>
      <c r="D60" s="8">
        <v>4.84</v>
      </c>
    </row>
    <row r="61" spans="1:4" x14ac:dyDescent="0.2">
      <c r="A61" s="5" t="s">
        <v>333</v>
      </c>
      <c r="B61" s="81">
        <v>940.6</v>
      </c>
      <c r="C61" s="82">
        <v>404.46</v>
      </c>
      <c r="D61" s="82">
        <v>536.15</v>
      </c>
    </row>
    <row r="62" spans="1:4" x14ac:dyDescent="0.2">
      <c r="A62" s="5" t="s">
        <v>259</v>
      </c>
      <c r="B62" s="7">
        <v>132</v>
      </c>
      <c r="C62" s="82">
        <v>44.45</v>
      </c>
      <c r="D62" s="8">
        <v>87.53</v>
      </c>
    </row>
    <row r="63" spans="1:4" x14ac:dyDescent="0.2">
      <c r="A63" s="14" t="s">
        <v>260</v>
      </c>
      <c r="B63" s="7">
        <v>161.25</v>
      </c>
      <c r="C63" s="82">
        <v>161.25</v>
      </c>
      <c r="D63" s="82" t="s">
        <v>139</v>
      </c>
    </row>
    <row r="64" spans="1:4" x14ac:dyDescent="0.2">
      <c r="A64" s="14" t="s">
        <v>256</v>
      </c>
      <c r="B64" s="84">
        <f>SUM(B65:B67)</f>
        <v>91.250000000000014</v>
      </c>
      <c r="C64" s="84">
        <f>SUM(C65:C67)</f>
        <v>91.250000000000014</v>
      </c>
      <c r="D64" s="85" t="s">
        <v>139</v>
      </c>
    </row>
    <row r="65" spans="1:4" x14ac:dyDescent="0.2">
      <c r="A65" s="14" t="s">
        <v>334</v>
      </c>
      <c r="B65" s="81">
        <v>81.900000000000006</v>
      </c>
      <c r="C65" s="7">
        <v>81.900000000000006</v>
      </c>
      <c r="D65" s="82" t="s">
        <v>139</v>
      </c>
    </row>
    <row r="66" spans="1:4" x14ac:dyDescent="0.2">
      <c r="A66" s="14" t="s">
        <v>255</v>
      </c>
      <c r="B66" s="81">
        <v>5.12</v>
      </c>
      <c r="C66" s="7">
        <v>5.12</v>
      </c>
      <c r="D66" s="82" t="s">
        <v>139</v>
      </c>
    </row>
    <row r="67" spans="1:4" x14ac:dyDescent="0.2">
      <c r="A67" s="2" t="s">
        <v>254</v>
      </c>
      <c r="B67" s="81">
        <v>4.2300000000000004</v>
      </c>
      <c r="C67" s="7">
        <v>4.2300000000000004</v>
      </c>
      <c r="D67" s="82" t="s">
        <v>139</v>
      </c>
    </row>
    <row r="68" spans="1:4" x14ac:dyDescent="0.2">
      <c r="A68" s="33" t="s">
        <v>253</v>
      </c>
      <c r="B68" s="9">
        <f>SUM(B69:B74)</f>
        <v>428.8</v>
      </c>
      <c r="C68" s="9">
        <f>SUM(C69:C74)</f>
        <v>12.33</v>
      </c>
      <c r="D68" s="13">
        <f>SUM(D69:D74)</f>
        <v>416.46999999999997</v>
      </c>
    </row>
    <row r="69" spans="1:4" x14ac:dyDescent="0.2">
      <c r="A69" s="14" t="s">
        <v>252</v>
      </c>
      <c r="B69" s="81" t="str">
        <f>+(C69)</f>
        <v>…</v>
      </c>
      <c r="C69" s="82" t="s">
        <v>22</v>
      </c>
      <c r="D69" s="82" t="s">
        <v>22</v>
      </c>
    </row>
    <row r="70" spans="1:4" x14ac:dyDescent="0.2">
      <c r="A70" s="5" t="s">
        <v>251</v>
      </c>
      <c r="B70" s="7">
        <f>+(C70+D70)</f>
        <v>6.88</v>
      </c>
      <c r="C70" s="82">
        <v>6.37</v>
      </c>
      <c r="D70" s="91">
        <v>0.51</v>
      </c>
    </row>
    <row r="71" spans="1:4" x14ac:dyDescent="0.2">
      <c r="A71" s="92" t="s">
        <v>250</v>
      </c>
      <c r="B71" s="7">
        <v>421.29</v>
      </c>
      <c r="C71" s="82">
        <v>5.33</v>
      </c>
      <c r="D71" s="8">
        <v>415.96</v>
      </c>
    </row>
    <row r="72" spans="1:4" x14ac:dyDescent="0.2">
      <c r="A72" s="5" t="s">
        <v>249</v>
      </c>
      <c r="B72" s="7">
        <v>0.63</v>
      </c>
      <c r="C72" s="82">
        <v>0.63</v>
      </c>
      <c r="D72" s="82" t="s">
        <v>139</v>
      </c>
    </row>
    <row r="73" spans="1:4" x14ac:dyDescent="0.2">
      <c r="A73" s="138" t="s">
        <v>284</v>
      </c>
      <c r="B73" s="119" t="str">
        <f>+(C73)</f>
        <v>…</v>
      </c>
      <c r="C73" s="119" t="s">
        <v>22</v>
      </c>
      <c r="D73" s="122" t="s">
        <v>22</v>
      </c>
    </row>
    <row r="74" spans="1:4" x14ac:dyDescent="0.2">
      <c r="A74" s="138"/>
      <c r="B74" s="119"/>
      <c r="C74" s="119"/>
      <c r="D74" s="122"/>
    </row>
    <row r="75" spans="1:4" x14ac:dyDescent="0.2">
      <c r="A75" s="31" t="s">
        <v>241</v>
      </c>
      <c r="B75" s="9">
        <f>SUM(B76:B89)</f>
        <v>14933.539600000002</v>
      </c>
      <c r="C75" s="9">
        <f>SUM(C76:C89)</f>
        <v>12783.160000000002</v>
      </c>
      <c r="D75" s="13">
        <f>SUM(D76:D89)</f>
        <v>2150.3809000000001</v>
      </c>
    </row>
    <row r="76" spans="1:4" x14ac:dyDescent="0.2">
      <c r="A76" s="5" t="s">
        <v>242</v>
      </c>
      <c r="B76" s="7">
        <v>49.2</v>
      </c>
      <c r="C76" s="82">
        <v>49.21</v>
      </c>
      <c r="D76" s="82" t="s">
        <v>139</v>
      </c>
    </row>
    <row r="77" spans="1:4" x14ac:dyDescent="0.2">
      <c r="A77" s="5" t="s">
        <v>243</v>
      </c>
      <c r="B77" s="7">
        <v>47.81</v>
      </c>
      <c r="C77" s="82">
        <v>47.81</v>
      </c>
      <c r="D77" s="82" t="s">
        <v>139</v>
      </c>
    </row>
    <row r="78" spans="1:4" x14ac:dyDescent="0.2">
      <c r="A78" s="5" t="s">
        <v>244</v>
      </c>
      <c r="B78" s="7">
        <v>333.4239</v>
      </c>
      <c r="C78" s="82">
        <v>296.99</v>
      </c>
      <c r="D78" s="82">
        <v>36.430900000000001</v>
      </c>
    </row>
    <row r="79" spans="1:4" x14ac:dyDescent="0.2">
      <c r="A79" s="5" t="s">
        <v>245</v>
      </c>
      <c r="B79" s="7">
        <v>2701.25</v>
      </c>
      <c r="C79" s="82">
        <v>681.01</v>
      </c>
      <c r="D79" s="82">
        <v>2020.24</v>
      </c>
    </row>
    <row r="80" spans="1:4" x14ac:dyDescent="0.2">
      <c r="A80" s="5" t="s">
        <v>246</v>
      </c>
      <c r="B80" s="7">
        <v>1312.61</v>
      </c>
      <c r="C80" s="82">
        <v>1312.61</v>
      </c>
      <c r="D80" s="82" t="s">
        <v>139</v>
      </c>
    </row>
    <row r="81" spans="1:4" x14ac:dyDescent="0.2">
      <c r="A81" s="5" t="s">
        <v>247</v>
      </c>
      <c r="B81" s="7">
        <v>5790</v>
      </c>
      <c r="C81" s="82">
        <v>5790</v>
      </c>
      <c r="D81" s="82" t="s">
        <v>139</v>
      </c>
    </row>
    <row r="82" spans="1:4" x14ac:dyDescent="0.2">
      <c r="A82" s="5" t="s">
        <v>248</v>
      </c>
      <c r="B82" s="7">
        <v>252.75</v>
      </c>
      <c r="C82" s="82">
        <v>252.75</v>
      </c>
      <c r="D82" s="82" t="s">
        <v>139</v>
      </c>
    </row>
    <row r="83" spans="1:4" x14ac:dyDescent="0.2">
      <c r="A83" s="5" t="s">
        <v>240</v>
      </c>
      <c r="B83" s="7">
        <v>359.29</v>
      </c>
      <c r="C83" s="82">
        <v>278.92</v>
      </c>
      <c r="D83" s="82">
        <v>80.37</v>
      </c>
    </row>
    <row r="84" spans="1:4" x14ac:dyDescent="0.2">
      <c r="A84" s="5" t="s">
        <v>239</v>
      </c>
      <c r="B84" s="7">
        <v>726.36</v>
      </c>
      <c r="C84" s="82">
        <v>726.36</v>
      </c>
      <c r="D84" s="82" t="s">
        <v>139</v>
      </c>
    </row>
    <row r="85" spans="1:4" x14ac:dyDescent="0.2">
      <c r="A85" s="5" t="s">
        <v>238</v>
      </c>
      <c r="B85" s="7">
        <v>46.695699999999995</v>
      </c>
      <c r="C85" s="82">
        <v>33.35</v>
      </c>
      <c r="D85" s="82">
        <v>13.34</v>
      </c>
    </row>
    <row r="86" spans="1:4" x14ac:dyDescent="0.2">
      <c r="A86" s="5" t="s">
        <v>237</v>
      </c>
      <c r="B86" s="7">
        <v>221.04</v>
      </c>
      <c r="C86" s="82">
        <v>221.04</v>
      </c>
      <c r="D86" s="82" t="s">
        <v>139</v>
      </c>
    </row>
    <row r="87" spans="1:4" x14ac:dyDescent="0.2">
      <c r="A87" s="5" t="s">
        <v>236</v>
      </c>
      <c r="B87" s="7">
        <v>156.80000000000001</v>
      </c>
      <c r="C87" s="82">
        <v>156.80000000000001</v>
      </c>
      <c r="D87" s="82" t="s">
        <v>139</v>
      </c>
    </row>
    <row r="88" spans="1:4" x14ac:dyDescent="0.2">
      <c r="A88" s="14" t="s">
        <v>235</v>
      </c>
      <c r="B88" s="7">
        <v>2152.2600000000002</v>
      </c>
      <c r="C88" s="82">
        <v>2152.2600000000002</v>
      </c>
      <c r="D88" s="82" t="s">
        <v>139</v>
      </c>
    </row>
    <row r="89" spans="1:4" x14ac:dyDescent="0.2">
      <c r="A89" s="14" t="s">
        <v>321</v>
      </c>
      <c r="B89" s="82">
        <v>784.05</v>
      </c>
      <c r="C89" s="82">
        <v>784.05</v>
      </c>
      <c r="D89" s="82" t="s">
        <v>139</v>
      </c>
    </row>
    <row r="90" spans="1:4" x14ac:dyDescent="0.2">
      <c r="A90" s="14"/>
      <c r="B90" s="22"/>
      <c r="C90" s="26"/>
      <c r="D90" s="26"/>
    </row>
    <row r="91" spans="1:4" x14ac:dyDescent="0.2">
      <c r="A91" s="14"/>
      <c r="B91" s="22"/>
      <c r="C91" s="26"/>
      <c r="D91" s="26"/>
    </row>
    <row r="92" spans="1:4" ht="15.75" customHeight="1" x14ac:dyDescent="0.2">
      <c r="A92" s="131" t="s">
        <v>372</v>
      </c>
      <c r="B92" s="139"/>
      <c r="C92" s="139"/>
      <c r="D92" s="139"/>
    </row>
    <row r="93" spans="1:4" ht="15.75" customHeight="1" x14ac:dyDescent="0.2">
      <c r="A93" s="139"/>
      <c r="B93" s="139"/>
      <c r="C93" s="139"/>
      <c r="D93" s="139"/>
    </row>
    <row r="94" spans="1:4" ht="9.1999999999999993" customHeight="1" x14ac:dyDescent="0.2">
      <c r="A94" s="3"/>
      <c r="B94" s="3"/>
      <c r="C94" s="3"/>
      <c r="D94" s="3"/>
    </row>
    <row r="95" spans="1:4" ht="18.75" customHeight="1" x14ac:dyDescent="0.2">
      <c r="A95" s="140" t="s">
        <v>133</v>
      </c>
      <c r="B95" s="135" t="s">
        <v>134</v>
      </c>
      <c r="C95" s="135"/>
      <c r="D95" s="135"/>
    </row>
    <row r="96" spans="1:4" ht="18.75" customHeight="1" x14ac:dyDescent="0.2">
      <c r="A96" s="134"/>
      <c r="B96" s="4" t="s">
        <v>135</v>
      </c>
      <c r="C96" s="4" t="s">
        <v>136</v>
      </c>
      <c r="D96" s="93" t="s">
        <v>137</v>
      </c>
    </row>
    <row r="97" spans="1:4" ht="12.75" customHeight="1" x14ac:dyDescent="0.2">
      <c r="A97" s="95"/>
      <c r="B97" s="96"/>
      <c r="C97" s="96"/>
      <c r="D97" s="97"/>
    </row>
    <row r="98" spans="1:4" x14ac:dyDescent="0.2">
      <c r="A98" s="31" t="s">
        <v>234</v>
      </c>
      <c r="B98" s="9">
        <f>SUM(B99:B100)</f>
        <v>278.10000000000002</v>
      </c>
      <c r="C98" s="9">
        <f>SUM(C99:C100)</f>
        <v>33.15</v>
      </c>
      <c r="D98" s="13">
        <f>SUM(D99:D100)</f>
        <v>244.95</v>
      </c>
    </row>
    <row r="99" spans="1:4" x14ac:dyDescent="0.2">
      <c r="A99" s="5" t="s">
        <v>233</v>
      </c>
      <c r="B99" s="7">
        <v>130.69999999999999</v>
      </c>
      <c r="C99" s="82">
        <v>18.41</v>
      </c>
      <c r="D99" s="8">
        <v>112.29</v>
      </c>
    </row>
    <row r="100" spans="1:4" x14ac:dyDescent="0.2">
      <c r="A100" s="5" t="s">
        <v>232</v>
      </c>
      <c r="B100" s="7">
        <v>147.4</v>
      </c>
      <c r="C100" s="82">
        <v>14.74</v>
      </c>
      <c r="D100" s="82">
        <v>132.66</v>
      </c>
    </row>
    <row r="101" spans="1:4" x14ac:dyDescent="0.2">
      <c r="A101" s="5" t="s">
        <v>231</v>
      </c>
      <c r="B101" s="9">
        <f>C101</f>
        <v>2.3210000000000002</v>
      </c>
      <c r="C101" s="85">
        <v>2.3210000000000002</v>
      </c>
      <c r="D101" s="85" t="s">
        <v>139</v>
      </c>
    </row>
    <row r="102" spans="1:4" x14ac:dyDescent="0.2">
      <c r="A102" s="5" t="s">
        <v>285</v>
      </c>
      <c r="B102" s="7">
        <v>2.3199999999999998</v>
      </c>
      <c r="C102" s="82">
        <v>2.3199999999999998</v>
      </c>
      <c r="D102" s="82" t="s">
        <v>139</v>
      </c>
    </row>
    <row r="103" spans="1:4" x14ac:dyDescent="0.2">
      <c r="A103" s="2" t="s">
        <v>230</v>
      </c>
      <c r="B103" s="84" t="str">
        <f>+(C103)</f>
        <v>…</v>
      </c>
      <c r="C103" s="84" t="s">
        <v>22</v>
      </c>
      <c r="D103" s="85" t="s">
        <v>22</v>
      </c>
    </row>
    <row r="104" spans="1:4" x14ac:dyDescent="0.2">
      <c r="A104" s="2" t="s">
        <v>229</v>
      </c>
      <c r="B104" s="81" t="str">
        <f>+(C104)</f>
        <v>…</v>
      </c>
      <c r="C104" s="81" t="s">
        <v>22</v>
      </c>
      <c r="D104" s="82" t="s">
        <v>22</v>
      </c>
    </row>
    <row r="105" spans="1:4" x14ac:dyDescent="0.2">
      <c r="A105" s="14" t="s">
        <v>228</v>
      </c>
      <c r="B105" s="9">
        <f>SUM(B106:B117)</f>
        <v>1648.9836</v>
      </c>
      <c r="C105" s="9">
        <f>SUM(C106:C117)</f>
        <v>752.202</v>
      </c>
      <c r="D105" s="13">
        <f>SUM(D106:D117)</f>
        <v>896.37799999999993</v>
      </c>
    </row>
    <row r="106" spans="1:4" x14ac:dyDescent="0.2">
      <c r="A106" s="5" t="s">
        <v>227</v>
      </c>
      <c r="B106" s="7">
        <v>856.64559999999994</v>
      </c>
      <c r="C106" s="7">
        <v>397.04</v>
      </c>
      <c r="D106" s="8">
        <v>459.2</v>
      </c>
    </row>
    <row r="107" spans="1:4" x14ac:dyDescent="0.2">
      <c r="A107" s="14" t="s">
        <v>335</v>
      </c>
      <c r="B107" s="81">
        <v>8.9298000000000002</v>
      </c>
      <c r="C107" s="82">
        <v>8.93</v>
      </c>
      <c r="D107" s="82" t="s">
        <v>18</v>
      </c>
    </row>
    <row r="108" spans="1:4" x14ac:dyDescent="0.2">
      <c r="A108" s="14" t="s">
        <v>226</v>
      </c>
      <c r="B108" s="7">
        <v>242.84439999999998</v>
      </c>
      <c r="C108" s="7">
        <v>46.1</v>
      </c>
      <c r="D108" s="8">
        <v>196.76</v>
      </c>
    </row>
    <row r="109" spans="1:4" x14ac:dyDescent="0.2">
      <c r="A109" s="14" t="s">
        <v>320</v>
      </c>
      <c r="B109" s="7">
        <v>4.8099999999999996</v>
      </c>
      <c r="C109" s="7">
        <v>0.93</v>
      </c>
      <c r="D109" s="8">
        <v>3.8</v>
      </c>
    </row>
    <row r="110" spans="1:4" x14ac:dyDescent="0.2">
      <c r="A110" s="5" t="s">
        <v>225</v>
      </c>
      <c r="B110" s="7">
        <v>3.6282000000000001</v>
      </c>
      <c r="C110" s="7">
        <v>3.2</v>
      </c>
      <c r="D110" s="8">
        <v>0.48</v>
      </c>
    </row>
    <row r="111" spans="1:4" x14ac:dyDescent="0.2">
      <c r="A111" s="14" t="s">
        <v>224</v>
      </c>
      <c r="B111" s="7">
        <v>6.51</v>
      </c>
      <c r="C111" s="7">
        <v>0.58499999999999996</v>
      </c>
      <c r="D111" s="8">
        <v>5.9239999999999995</v>
      </c>
    </row>
    <row r="112" spans="1:4" x14ac:dyDescent="0.2">
      <c r="A112" s="14" t="s">
        <v>223</v>
      </c>
      <c r="B112" s="7">
        <v>1.3637000000000001</v>
      </c>
      <c r="C112" s="7">
        <v>1.36</v>
      </c>
      <c r="D112" s="8">
        <v>4.0000000000000001E-3</v>
      </c>
    </row>
    <row r="113" spans="1:4" x14ac:dyDescent="0.2">
      <c r="A113" s="14" t="s">
        <v>222</v>
      </c>
      <c r="B113" s="7">
        <v>150.24870000000001</v>
      </c>
      <c r="C113" s="7">
        <v>11.103999999999999</v>
      </c>
      <c r="D113" s="8">
        <v>139.15</v>
      </c>
    </row>
    <row r="114" spans="1:4" x14ac:dyDescent="0.2">
      <c r="A114" s="14" t="s">
        <v>367</v>
      </c>
      <c r="B114" s="7">
        <v>23.668000000000003</v>
      </c>
      <c r="C114" s="7">
        <v>4.2430000000000003</v>
      </c>
      <c r="D114" s="8">
        <v>19.43</v>
      </c>
    </row>
    <row r="115" spans="1:4" x14ac:dyDescent="0.2">
      <c r="A115" s="14" t="s">
        <v>221</v>
      </c>
      <c r="B115" s="7">
        <f>+(C115+D115)</f>
        <v>35.79</v>
      </c>
      <c r="C115" s="7">
        <v>1.41</v>
      </c>
      <c r="D115" s="8">
        <v>34.380000000000003</v>
      </c>
    </row>
    <row r="116" spans="1:4" x14ac:dyDescent="0.2">
      <c r="A116" s="14" t="s">
        <v>220</v>
      </c>
      <c r="B116" s="7">
        <f>+(C116+D116)</f>
        <v>67.039999999999992</v>
      </c>
      <c r="C116" s="7">
        <v>29.79</v>
      </c>
      <c r="D116" s="8">
        <v>37.25</v>
      </c>
    </row>
    <row r="117" spans="1:4" x14ac:dyDescent="0.2">
      <c r="A117" s="14" t="s">
        <v>336</v>
      </c>
      <c r="B117" s="16">
        <v>247.5052</v>
      </c>
      <c r="C117" s="82">
        <v>247.51</v>
      </c>
      <c r="D117" s="82" t="s">
        <v>18</v>
      </c>
    </row>
    <row r="118" spans="1:4" x14ac:dyDescent="0.2">
      <c r="A118" s="5" t="s">
        <v>219</v>
      </c>
      <c r="B118" s="85" t="str">
        <f>+(C118)</f>
        <v>…</v>
      </c>
      <c r="C118" s="85" t="s">
        <v>22</v>
      </c>
      <c r="D118" s="85" t="s">
        <v>22</v>
      </c>
    </row>
    <row r="119" spans="1:4" x14ac:dyDescent="0.2">
      <c r="A119" s="5" t="s">
        <v>218</v>
      </c>
      <c r="B119" s="82" t="str">
        <f>+(C119)</f>
        <v>…</v>
      </c>
      <c r="C119" s="82" t="s">
        <v>22</v>
      </c>
      <c r="D119" s="82" t="s">
        <v>22</v>
      </c>
    </row>
    <row r="120" spans="1:4" x14ac:dyDescent="0.2">
      <c r="A120" s="5" t="s">
        <v>216</v>
      </c>
      <c r="B120" s="9">
        <f>+(C120)</f>
        <v>2.5</v>
      </c>
      <c r="C120" s="9">
        <v>2.5</v>
      </c>
      <c r="D120" s="85" t="s">
        <v>139</v>
      </c>
    </row>
    <row r="121" spans="1:4" x14ac:dyDescent="0.2">
      <c r="A121" s="5" t="s">
        <v>217</v>
      </c>
      <c r="B121" s="7">
        <v>2.5</v>
      </c>
      <c r="C121" s="7">
        <v>2.5</v>
      </c>
      <c r="D121" s="82" t="s">
        <v>139</v>
      </c>
    </row>
    <row r="122" spans="1:4" x14ac:dyDescent="0.2">
      <c r="A122" s="5" t="s">
        <v>203</v>
      </c>
      <c r="B122" s="13">
        <f>SUM(B123:B134)</f>
        <v>1270.2229</v>
      </c>
      <c r="C122" s="13">
        <f>SUM(C123:C134)</f>
        <v>1241.1592000000001</v>
      </c>
      <c r="D122" s="13">
        <f>SUM(D123:D134)</f>
        <v>29.56</v>
      </c>
    </row>
    <row r="123" spans="1:4" x14ac:dyDescent="0.2">
      <c r="A123" s="2" t="s">
        <v>204</v>
      </c>
      <c r="B123" s="82" t="str">
        <f>+(C123)</f>
        <v>…</v>
      </c>
      <c r="C123" s="82" t="s">
        <v>22</v>
      </c>
      <c r="D123" s="82" t="s">
        <v>22</v>
      </c>
    </row>
    <row r="124" spans="1:4" x14ac:dyDescent="0.2">
      <c r="A124" s="5" t="s">
        <v>205</v>
      </c>
      <c r="B124" s="82">
        <v>1</v>
      </c>
      <c r="C124" s="8">
        <v>1</v>
      </c>
      <c r="D124" s="82" t="s">
        <v>139</v>
      </c>
    </row>
    <row r="125" spans="1:4" x14ac:dyDescent="0.2">
      <c r="A125" s="5" t="s">
        <v>206</v>
      </c>
      <c r="B125" s="82">
        <v>30.01</v>
      </c>
      <c r="C125" s="8">
        <v>30.01</v>
      </c>
      <c r="D125" s="82" t="s">
        <v>139</v>
      </c>
    </row>
    <row r="126" spans="1:4" x14ac:dyDescent="0.2">
      <c r="A126" s="5" t="s">
        <v>207</v>
      </c>
      <c r="B126" s="82">
        <v>605.77570000000003</v>
      </c>
      <c r="C126" s="8">
        <v>605.77570000000003</v>
      </c>
      <c r="D126" s="82" t="s">
        <v>139</v>
      </c>
    </row>
    <row r="127" spans="1:4" x14ac:dyDescent="0.2">
      <c r="A127" s="5" t="s">
        <v>208</v>
      </c>
      <c r="B127" s="82">
        <v>124.1922</v>
      </c>
      <c r="C127" s="8">
        <v>124.1922</v>
      </c>
      <c r="D127" s="82" t="s">
        <v>139</v>
      </c>
    </row>
    <row r="128" spans="1:4" x14ac:dyDescent="0.2">
      <c r="A128" s="5" t="s">
        <v>209</v>
      </c>
      <c r="B128" s="82">
        <v>0.81</v>
      </c>
      <c r="C128" s="8">
        <v>0.81</v>
      </c>
      <c r="D128" s="82" t="s">
        <v>139</v>
      </c>
    </row>
    <row r="129" spans="1:4" x14ac:dyDescent="0.2">
      <c r="A129" s="5" t="s">
        <v>210</v>
      </c>
      <c r="B129" s="82">
        <v>195</v>
      </c>
      <c r="C129" s="8">
        <v>195</v>
      </c>
      <c r="D129" s="82" t="s">
        <v>139</v>
      </c>
    </row>
    <row r="130" spans="1:4" x14ac:dyDescent="0.2">
      <c r="A130" s="5" t="s">
        <v>211</v>
      </c>
      <c r="B130" s="82">
        <v>161.70490000000001</v>
      </c>
      <c r="C130" s="8">
        <v>161.70490000000001</v>
      </c>
      <c r="D130" s="82" t="s">
        <v>139</v>
      </c>
    </row>
    <row r="131" spans="1:4" x14ac:dyDescent="0.2">
      <c r="A131" s="5" t="s">
        <v>212</v>
      </c>
      <c r="B131" s="82">
        <v>70.16640000000001</v>
      </c>
      <c r="C131" s="8">
        <v>70.16640000000001</v>
      </c>
      <c r="D131" s="82" t="s">
        <v>139</v>
      </c>
    </row>
    <row r="132" spans="1:4" x14ac:dyDescent="0.2">
      <c r="A132" s="5" t="s">
        <v>213</v>
      </c>
      <c r="B132" s="82">
        <v>24.16</v>
      </c>
      <c r="C132" s="8">
        <v>24.16</v>
      </c>
      <c r="D132" s="82" t="s">
        <v>139</v>
      </c>
    </row>
    <row r="133" spans="1:4" x14ac:dyDescent="0.2">
      <c r="A133" s="5" t="s">
        <v>214</v>
      </c>
      <c r="B133" s="82">
        <v>40.672399999999996</v>
      </c>
      <c r="C133" s="8">
        <v>11.608699999999999</v>
      </c>
      <c r="D133" s="8">
        <v>29.56</v>
      </c>
    </row>
    <row r="134" spans="1:4" x14ac:dyDescent="0.2">
      <c r="A134" s="5" t="s">
        <v>215</v>
      </c>
      <c r="B134" s="82">
        <v>16.731300000000001</v>
      </c>
      <c r="C134" s="8">
        <v>16.731300000000001</v>
      </c>
      <c r="D134" s="82" t="s">
        <v>139</v>
      </c>
    </row>
    <row r="135" spans="1:4" x14ac:dyDescent="0.2">
      <c r="A135" s="5" t="s">
        <v>202</v>
      </c>
      <c r="B135" s="9">
        <f>SUM(B136:B150)</f>
        <v>133.21729999999999</v>
      </c>
      <c r="C135" s="9">
        <f>SUM(C136:C150)</f>
        <v>133.215</v>
      </c>
      <c r="D135" s="85" t="s">
        <v>139</v>
      </c>
    </row>
    <row r="136" spans="1:4" x14ac:dyDescent="0.2">
      <c r="A136" s="5" t="s">
        <v>201</v>
      </c>
      <c r="B136" s="7">
        <v>3.4537</v>
      </c>
      <c r="C136" s="8">
        <v>3.4514</v>
      </c>
      <c r="D136" s="82" t="s">
        <v>139</v>
      </c>
    </row>
    <row r="137" spans="1:4" x14ac:dyDescent="0.2">
      <c r="A137" s="5" t="s">
        <v>200</v>
      </c>
      <c r="B137" s="7">
        <f>+(C137)</f>
        <v>13.570599999999999</v>
      </c>
      <c r="C137" s="8">
        <v>13.570599999999999</v>
      </c>
      <c r="D137" s="82" t="s">
        <v>139</v>
      </c>
    </row>
    <row r="138" spans="1:4" ht="17.25" customHeight="1" x14ac:dyDescent="0.2">
      <c r="A138" s="5" t="s">
        <v>199</v>
      </c>
      <c r="B138" s="81" t="s">
        <v>18</v>
      </c>
      <c r="C138" s="81" t="s">
        <v>18</v>
      </c>
      <c r="D138" s="82" t="s">
        <v>18</v>
      </c>
    </row>
    <row r="139" spans="1:4" ht="17.25" customHeight="1" x14ac:dyDescent="0.2">
      <c r="A139" s="141" t="s">
        <v>368</v>
      </c>
      <c r="B139" s="119" t="str">
        <f>+(C139)</f>
        <v>…</v>
      </c>
      <c r="C139" s="119" t="s">
        <v>22</v>
      </c>
      <c r="D139" s="122" t="s">
        <v>22</v>
      </c>
    </row>
    <row r="140" spans="1:4" ht="17.25" customHeight="1" x14ac:dyDescent="0.2">
      <c r="A140" s="141"/>
      <c r="B140" s="119"/>
      <c r="C140" s="119"/>
      <c r="D140" s="122"/>
    </row>
    <row r="141" spans="1:4" ht="17.25" customHeight="1" x14ac:dyDescent="0.2">
      <c r="A141" s="141"/>
      <c r="B141" s="119"/>
      <c r="C141" s="119"/>
      <c r="D141" s="122"/>
    </row>
    <row r="142" spans="1:4" ht="10.5" customHeight="1" x14ac:dyDescent="0.2">
      <c r="A142" s="141"/>
      <c r="B142" s="119"/>
      <c r="C142" s="119"/>
      <c r="D142" s="122"/>
    </row>
    <row r="143" spans="1:4" ht="12.95" customHeight="1" x14ac:dyDescent="0.2">
      <c r="A143" s="141"/>
      <c r="B143" s="119"/>
      <c r="C143" s="119"/>
      <c r="D143" s="122"/>
    </row>
    <row r="144" spans="1:4" x14ac:dyDescent="0.2">
      <c r="A144" s="5" t="s">
        <v>198</v>
      </c>
      <c r="B144" s="7">
        <v>8.9600000000000009</v>
      </c>
      <c r="C144" s="8">
        <v>8.9600000000000009</v>
      </c>
      <c r="D144" s="82" t="s">
        <v>139</v>
      </c>
    </row>
    <row r="145" spans="1:4" x14ac:dyDescent="0.2">
      <c r="A145" s="5" t="s">
        <v>197</v>
      </c>
      <c r="B145" s="7">
        <v>2.88</v>
      </c>
      <c r="C145" s="8">
        <v>2.88</v>
      </c>
      <c r="D145" s="82" t="s">
        <v>139</v>
      </c>
    </row>
    <row r="146" spans="1:4" x14ac:dyDescent="0.2">
      <c r="A146" s="142" t="s">
        <v>195</v>
      </c>
      <c r="B146" s="119" t="s">
        <v>22</v>
      </c>
      <c r="C146" s="119" t="s">
        <v>22</v>
      </c>
      <c r="D146" s="122" t="s">
        <v>22</v>
      </c>
    </row>
    <row r="147" spans="1:4" ht="18.75" customHeight="1" x14ac:dyDescent="0.2">
      <c r="A147" s="142"/>
      <c r="B147" s="119"/>
      <c r="C147" s="119"/>
      <c r="D147" s="122"/>
    </row>
    <row r="148" spans="1:4" ht="7.5" customHeight="1" x14ac:dyDescent="0.2">
      <c r="A148" s="142"/>
      <c r="B148" s="119"/>
      <c r="C148" s="119"/>
      <c r="D148" s="122"/>
    </row>
    <row r="149" spans="1:4" x14ac:dyDescent="0.2">
      <c r="A149" s="5" t="s">
        <v>196</v>
      </c>
      <c r="B149" s="7">
        <f t="shared" ref="B149:B155" si="4">+(C149)</f>
        <v>4.3530000000000006</v>
      </c>
      <c r="C149" s="8">
        <v>4.3530000000000006</v>
      </c>
      <c r="D149" s="82" t="s">
        <v>139</v>
      </c>
    </row>
    <row r="150" spans="1:4" x14ac:dyDescent="0.2">
      <c r="A150" s="5" t="s">
        <v>194</v>
      </c>
      <c r="B150" s="7">
        <v>100</v>
      </c>
      <c r="C150" s="8">
        <v>100</v>
      </c>
      <c r="D150" s="82" t="s">
        <v>139</v>
      </c>
    </row>
    <row r="151" spans="1:4" x14ac:dyDescent="0.2">
      <c r="A151" s="5" t="s">
        <v>193</v>
      </c>
      <c r="B151" s="9">
        <f t="shared" si="4"/>
        <v>51.178500000000007</v>
      </c>
      <c r="C151" s="13">
        <v>51.178500000000007</v>
      </c>
      <c r="D151" s="85" t="s">
        <v>139</v>
      </c>
    </row>
    <row r="152" spans="1:4" x14ac:dyDescent="0.2">
      <c r="A152" s="5" t="s">
        <v>192</v>
      </c>
      <c r="B152" s="7">
        <v>51.178500000000007</v>
      </c>
      <c r="C152" s="8">
        <v>51.178500000000007</v>
      </c>
      <c r="D152" s="82" t="s">
        <v>139</v>
      </c>
    </row>
    <row r="153" spans="1:4" x14ac:dyDescent="0.2">
      <c r="A153" s="5" t="s">
        <v>191</v>
      </c>
      <c r="B153" s="84" t="str">
        <f t="shared" si="4"/>
        <v>…</v>
      </c>
      <c r="C153" s="85" t="s">
        <v>22</v>
      </c>
      <c r="D153" s="85" t="s">
        <v>22</v>
      </c>
    </row>
    <row r="154" spans="1:4" x14ac:dyDescent="0.2">
      <c r="A154" s="14" t="s">
        <v>190</v>
      </c>
      <c r="B154" s="81" t="str">
        <f t="shared" si="4"/>
        <v>…</v>
      </c>
      <c r="C154" s="82" t="s">
        <v>22</v>
      </c>
      <c r="D154" s="82" t="s">
        <v>22</v>
      </c>
    </row>
    <row r="155" spans="1:4" x14ac:dyDescent="0.2">
      <c r="A155" s="2" t="s">
        <v>189</v>
      </c>
      <c r="B155" s="81" t="str">
        <f t="shared" si="4"/>
        <v>…</v>
      </c>
      <c r="C155" s="82" t="s">
        <v>22</v>
      </c>
      <c r="D155" s="82" t="s">
        <v>22</v>
      </c>
    </row>
    <row r="156" spans="1:4" ht="13.5" customHeight="1" x14ac:dyDescent="0.2">
      <c r="A156" s="5" t="s">
        <v>188</v>
      </c>
      <c r="B156" s="9">
        <f>SUM(B157:B165)</f>
        <v>1263.2521999999999</v>
      </c>
      <c r="C156" s="9">
        <f>SUM(C157:C165)</f>
        <v>1262.5361</v>
      </c>
      <c r="D156" s="13">
        <f>SUM(D157:D165)</f>
        <v>0.71209999999999996</v>
      </c>
    </row>
    <row r="157" spans="1:4" ht="25.5" x14ac:dyDescent="0.2">
      <c r="A157" s="17" t="s">
        <v>141</v>
      </c>
      <c r="B157" s="81" t="s">
        <v>22</v>
      </c>
      <c r="C157" s="82" t="s">
        <v>22</v>
      </c>
      <c r="D157" s="82" t="s">
        <v>22</v>
      </c>
    </row>
    <row r="158" spans="1:4" x14ac:dyDescent="0.2">
      <c r="A158" s="5" t="s">
        <v>142</v>
      </c>
      <c r="B158" s="81" t="str">
        <f>+(C158)</f>
        <v>…</v>
      </c>
      <c r="C158" s="82" t="s">
        <v>22</v>
      </c>
      <c r="D158" s="82" t="s">
        <v>22</v>
      </c>
    </row>
    <row r="159" spans="1:4" x14ac:dyDescent="0.2">
      <c r="A159" s="5" t="s">
        <v>187</v>
      </c>
      <c r="B159" s="7">
        <v>98.220200000000006</v>
      </c>
      <c r="C159" s="8">
        <v>97.507999999999996</v>
      </c>
      <c r="D159" s="8">
        <v>0.71209999999999996</v>
      </c>
    </row>
    <row r="160" spans="1:4" x14ac:dyDescent="0.2">
      <c r="A160" s="5" t="s">
        <v>186</v>
      </c>
      <c r="B160" s="7">
        <f>+(C160)</f>
        <v>172.49189999999999</v>
      </c>
      <c r="C160" s="8">
        <v>172.49189999999999</v>
      </c>
      <c r="D160" s="82" t="s">
        <v>139</v>
      </c>
    </row>
    <row r="161" spans="1:4" x14ac:dyDescent="0.2">
      <c r="A161" s="14" t="s">
        <v>185</v>
      </c>
      <c r="B161" s="7">
        <f>+(C161)</f>
        <v>55.32</v>
      </c>
      <c r="C161" s="8">
        <v>55.32</v>
      </c>
      <c r="D161" s="82" t="s">
        <v>139</v>
      </c>
    </row>
    <row r="162" spans="1:4" x14ac:dyDescent="0.2">
      <c r="A162" s="86" t="s">
        <v>354</v>
      </c>
      <c r="B162" s="8">
        <v>139.62</v>
      </c>
      <c r="C162" s="8">
        <v>139.62</v>
      </c>
      <c r="D162" s="117" t="s">
        <v>139</v>
      </c>
    </row>
    <row r="163" spans="1:4" x14ac:dyDescent="0.2">
      <c r="A163" s="14" t="s">
        <v>184</v>
      </c>
      <c r="B163" s="7">
        <v>117.70389999999999</v>
      </c>
      <c r="C163" s="8">
        <v>117.7</v>
      </c>
      <c r="D163" s="82" t="s">
        <v>139</v>
      </c>
    </row>
    <row r="164" spans="1:4" x14ac:dyDescent="0.2">
      <c r="A164" s="14" t="s">
        <v>183</v>
      </c>
      <c r="B164" s="7">
        <v>299.7518</v>
      </c>
      <c r="C164" s="8">
        <v>299.7518</v>
      </c>
      <c r="D164" s="82" t="s">
        <v>139</v>
      </c>
    </row>
    <row r="165" spans="1:4" x14ac:dyDescent="0.2">
      <c r="A165" s="5" t="s">
        <v>328</v>
      </c>
      <c r="B165" s="7">
        <v>380.14440000000002</v>
      </c>
      <c r="C165" s="8">
        <v>380.14440000000002</v>
      </c>
      <c r="D165" s="82" t="s">
        <v>139</v>
      </c>
    </row>
    <row r="166" spans="1:4" x14ac:dyDescent="0.2">
      <c r="A166" s="5" t="s">
        <v>182</v>
      </c>
      <c r="B166" s="9">
        <f t="shared" ref="B166" si="5">B167</f>
        <v>94.25</v>
      </c>
      <c r="C166" s="9">
        <v>93.834000000000003</v>
      </c>
      <c r="D166" s="13">
        <v>0.41599999999999998</v>
      </c>
    </row>
    <row r="167" spans="1:4" x14ac:dyDescent="0.2">
      <c r="A167" s="5" t="s">
        <v>181</v>
      </c>
      <c r="B167" s="7">
        <v>94.25</v>
      </c>
      <c r="C167" s="78">
        <v>93.83</v>
      </c>
      <c r="D167" s="79">
        <v>0.41600000000000004</v>
      </c>
    </row>
    <row r="168" spans="1:4" x14ac:dyDescent="0.2">
      <c r="A168" s="5" t="s">
        <v>180</v>
      </c>
      <c r="B168" s="9">
        <f>+(C168)</f>
        <v>0.80530000000000002</v>
      </c>
      <c r="C168" s="9">
        <v>0.80530000000000002</v>
      </c>
      <c r="D168" s="85" t="s">
        <v>139</v>
      </c>
    </row>
    <row r="169" spans="1:4" x14ac:dyDescent="0.2">
      <c r="A169" s="5" t="s">
        <v>179</v>
      </c>
      <c r="B169" s="7">
        <v>0.80530000000000002</v>
      </c>
      <c r="C169" s="7">
        <v>0.80530000000000002</v>
      </c>
      <c r="D169" s="82" t="s">
        <v>139</v>
      </c>
    </row>
    <row r="170" spans="1:4" x14ac:dyDescent="0.2">
      <c r="A170" s="32" t="s">
        <v>143</v>
      </c>
      <c r="B170" s="136" t="s">
        <v>22</v>
      </c>
      <c r="C170" s="136" t="s">
        <v>22</v>
      </c>
      <c r="D170" s="137" t="s">
        <v>22</v>
      </c>
    </row>
    <row r="171" spans="1:4" x14ac:dyDescent="0.2">
      <c r="A171" s="5" t="s">
        <v>288</v>
      </c>
      <c r="B171" s="136"/>
      <c r="C171" s="136"/>
      <c r="D171" s="137"/>
    </row>
    <row r="172" spans="1:4" x14ac:dyDescent="0.2">
      <c r="A172" s="5" t="s">
        <v>178</v>
      </c>
      <c r="B172" s="81" t="str">
        <f>+(C172)</f>
        <v>…</v>
      </c>
      <c r="C172" s="81" t="s">
        <v>22</v>
      </c>
      <c r="D172" s="82" t="s">
        <v>22</v>
      </c>
    </row>
    <row r="173" spans="1:4" x14ac:dyDescent="0.2">
      <c r="A173" s="33" t="s">
        <v>177</v>
      </c>
      <c r="B173" s="9">
        <f>SUM(B174:B175)</f>
        <v>25.2</v>
      </c>
      <c r="C173" s="9">
        <v>25.2</v>
      </c>
      <c r="D173" s="85" t="s">
        <v>139</v>
      </c>
    </row>
    <row r="174" spans="1:4" x14ac:dyDescent="0.2">
      <c r="A174" s="5" t="s">
        <v>176</v>
      </c>
      <c r="B174" s="7">
        <v>25.2</v>
      </c>
      <c r="C174" s="7">
        <v>25.2</v>
      </c>
      <c r="D174" s="82" t="s">
        <v>139</v>
      </c>
    </row>
    <row r="175" spans="1:4" x14ac:dyDescent="0.2">
      <c r="A175" s="5" t="s">
        <v>175</v>
      </c>
      <c r="B175" s="81" t="str">
        <f>+(C175)</f>
        <v>…</v>
      </c>
      <c r="C175" s="81" t="s">
        <v>22</v>
      </c>
      <c r="D175" s="82" t="s">
        <v>22</v>
      </c>
    </row>
    <row r="176" spans="1:4" x14ac:dyDescent="0.2">
      <c r="A176" s="5" t="s">
        <v>174</v>
      </c>
      <c r="B176" s="84">
        <f t="shared" ref="B176" si="6">B177</f>
        <v>0.34210000000000002</v>
      </c>
      <c r="C176" s="84">
        <v>0.24</v>
      </c>
      <c r="D176" s="85">
        <v>0.1</v>
      </c>
    </row>
    <row r="177" spans="1:4" x14ac:dyDescent="0.2">
      <c r="A177" s="5" t="s">
        <v>173</v>
      </c>
      <c r="B177" s="7">
        <v>0.34210000000000002</v>
      </c>
      <c r="C177" s="7">
        <v>0.24</v>
      </c>
      <c r="D177" s="82">
        <v>0.1</v>
      </c>
    </row>
    <row r="178" spans="1:4" x14ac:dyDescent="0.2">
      <c r="A178" s="5" t="s">
        <v>172</v>
      </c>
      <c r="B178" s="84">
        <f t="shared" ref="B178" si="7">B179</f>
        <v>0.83950000000000002</v>
      </c>
      <c r="C178" s="84">
        <v>0.83950000000000002</v>
      </c>
      <c r="D178" s="85" t="s">
        <v>139</v>
      </c>
    </row>
    <row r="179" spans="1:4" x14ac:dyDescent="0.2">
      <c r="A179" s="5" t="s">
        <v>171</v>
      </c>
      <c r="B179" s="7">
        <v>0.83950000000000002</v>
      </c>
      <c r="C179" s="7">
        <v>0.83950000000000002</v>
      </c>
      <c r="D179" s="82" t="s">
        <v>139</v>
      </c>
    </row>
    <row r="180" spans="1:4" x14ac:dyDescent="0.2">
      <c r="A180" s="5" t="s">
        <v>170</v>
      </c>
      <c r="B180" s="9">
        <f>C180</f>
        <v>1486.3500000000001</v>
      </c>
      <c r="C180" s="9">
        <v>1486.3500000000001</v>
      </c>
      <c r="D180" s="85" t="s">
        <v>139</v>
      </c>
    </row>
    <row r="181" spans="1:4" x14ac:dyDescent="0.2">
      <c r="A181" s="5" t="s">
        <v>169</v>
      </c>
      <c r="B181" s="7">
        <v>1486.3500000000001</v>
      </c>
      <c r="C181" s="18">
        <v>1486.3500000000001</v>
      </c>
      <c r="D181" s="80" t="s">
        <v>139</v>
      </c>
    </row>
    <row r="182" spans="1:4" x14ac:dyDescent="0.2">
      <c r="A182" s="5" t="s">
        <v>168</v>
      </c>
      <c r="B182" s="9">
        <f>SUM(B183:B192)</f>
        <v>3373.9517999999998</v>
      </c>
      <c r="C182" s="9">
        <f>SUM(C183:C192)</f>
        <v>416.17550000000006</v>
      </c>
      <c r="D182" s="13">
        <f>SUM(D183:D192)</f>
        <v>2957.6</v>
      </c>
    </row>
    <row r="183" spans="1:4" x14ac:dyDescent="0.2">
      <c r="A183" s="5" t="s">
        <v>348</v>
      </c>
      <c r="B183" s="7">
        <v>1686.71</v>
      </c>
      <c r="C183" s="7">
        <v>331.53000000000003</v>
      </c>
      <c r="D183" s="8">
        <v>1355.1</v>
      </c>
    </row>
    <row r="184" spans="1:4" x14ac:dyDescent="0.2">
      <c r="A184" s="5" t="s">
        <v>167</v>
      </c>
      <c r="B184" s="81" t="s">
        <v>18</v>
      </c>
      <c r="C184" s="81" t="s">
        <v>18</v>
      </c>
      <c r="D184" s="82" t="s">
        <v>18</v>
      </c>
    </row>
    <row r="185" spans="1:4" ht="15" customHeight="1" x14ac:dyDescent="0.2">
      <c r="A185" s="5" t="s">
        <v>166</v>
      </c>
      <c r="B185" s="7">
        <v>1687.2418</v>
      </c>
      <c r="C185" s="7">
        <v>84.645499999999998</v>
      </c>
      <c r="D185" s="8">
        <v>1602.5</v>
      </c>
    </row>
    <row r="186" spans="1:4" ht="18.75" customHeight="1" x14ac:dyDescent="0.2">
      <c r="A186" s="131" t="s">
        <v>372</v>
      </c>
      <c r="B186" s="139"/>
      <c r="C186" s="139"/>
      <c r="D186" s="139"/>
    </row>
    <row r="187" spans="1:4" ht="9.1999999999999993" customHeight="1" x14ac:dyDescent="0.2">
      <c r="A187" s="139"/>
      <c r="B187" s="139"/>
      <c r="C187" s="139"/>
      <c r="D187" s="139"/>
    </row>
    <row r="188" spans="1:4" ht="18.75" customHeight="1" x14ac:dyDescent="0.2">
      <c r="A188" s="3"/>
      <c r="B188" s="3"/>
      <c r="C188" s="3"/>
      <c r="D188" s="3"/>
    </row>
    <row r="189" spans="1:4" ht="18.75" customHeight="1" x14ac:dyDescent="0.2">
      <c r="A189" s="140" t="s">
        <v>133</v>
      </c>
      <c r="B189" s="135" t="s">
        <v>134</v>
      </c>
      <c r="C189" s="135"/>
      <c r="D189" s="135"/>
    </row>
    <row r="190" spans="1:4" ht="28.5" customHeight="1" x14ac:dyDescent="0.2">
      <c r="A190" s="134"/>
      <c r="B190" s="4" t="s">
        <v>135</v>
      </c>
      <c r="C190" s="4" t="s">
        <v>136</v>
      </c>
      <c r="D190" s="93" t="s">
        <v>137</v>
      </c>
    </row>
    <row r="191" spans="1:4" s="106" customFormat="1" ht="12.75" customHeight="1" x14ac:dyDescent="0.2">
      <c r="A191" s="95"/>
      <c r="B191" s="105"/>
      <c r="C191" s="105"/>
      <c r="D191" s="97"/>
    </row>
    <row r="192" spans="1:4" ht="25.5" x14ac:dyDescent="0.2">
      <c r="A192" s="42" t="s">
        <v>144</v>
      </c>
      <c r="B192" s="39" t="s">
        <v>18</v>
      </c>
      <c r="C192" s="39" t="s">
        <v>18</v>
      </c>
      <c r="D192" s="39" t="s">
        <v>18</v>
      </c>
    </row>
    <row r="193" spans="1:4" x14ac:dyDescent="0.2">
      <c r="A193" s="5" t="s">
        <v>165</v>
      </c>
      <c r="B193" s="40">
        <f>SUM(B194:B195)</f>
        <v>1792.9775</v>
      </c>
      <c r="C193" s="40">
        <f>SUM(C194:C195)</f>
        <v>1.399</v>
      </c>
      <c r="D193" s="41">
        <f>SUM(D194:D195)</f>
        <v>1791.4</v>
      </c>
    </row>
    <row r="194" spans="1:4" x14ac:dyDescent="0.2">
      <c r="A194" s="5" t="s">
        <v>164</v>
      </c>
      <c r="B194" s="7">
        <v>1783.2906</v>
      </c>
      <c r="C194" s="7">
        <v>1.0079</v>
      </c>
      <c r="D194" s="8">
        <v>1782.2</v>
      </c>
    </row>
    <row r="195" spans="1:4" x14ac:dyDescent="0.2">
      <c r="A195" s="5" t="s">
        <v>163</v>
      </c>
      <c r="B195" s="7">
        <v>9.6869000000000014</v>
      </c>
      <c r="C195" s="7">
        <v>0.3911</v>
      </c>
      <c r="D195" s="8">
        <v>9.1999999999999993</v>
      </c>
    </row>
    <row r="196" spans="1:4" x14ac:dyDescent="0.2">
      <c r="A196" s="5" t="s">
        <v>162</v>
      </c>
      <c r="B196" s="9">
        <f t="shared" ref="B196" si="8">B197</f>
        <v>167.0188</v>
      </c>
      <c r="C196" s="9">
        <v>167.01880000000003</v>
      </c>
      <c r="D196" s="41" t="s">
        <v>139</v>
      </c>
    </row>
    <row r="197" spans="1:4" x14ac:dyDescent="0.2">
      <c r="A197" s="27" t="s">
        <v>161</v>
      </c>
      <c r="B197" s="7">
        <v>167.0188</v>
      </c>
      <c r="C197" s="7">
        <v>167.01880000000003</v>
      </c>
      <c r="D197" s="39" t="s">
        <v>139</v>
      </c>
    </row>
    <row r="198" spans="1:4" x14ac:dyDescent="0.2">
      <c r="A198" s="5" t="s">
        <v>160</v>
      </c>
      <c r="B198" s="40">
        <f>SUM(B199:B204)</f>
        <v>59.070599999999999</v>
      </c>
      <c r="C198" s="40">
        <f>SUM(C199:C204)</f>
        <v>40.042300000000004</v>
      </c>
      <c r="D198" s="41">
        <f>SUM(D199:D204)</f>
        <v>19.028199999999998</v>
      </c>
    </row>
    <row r="199" spans="1:4" ht="12.75" customHeight="1" x14ac:dyDescent="0.2">
      <c r="A199" s="30" t="s">
        <v>159</v>
      </c>
      <c r="B199" s="38" t="s">
        <v>22</v>
      </c>
      <c r="C199" s="38" t="s">
        <v>22</v>
      </c>
      <c r="D199" s="39" t="s">
        <v>22</v>
      </c>
    </row>
    <row r="200" spans="1:4" x14ac:dyDescent="0.2">
      <c r="A200" s="27" t="s">
        <v>155</v>
      </c>
      <c r="B200" s="38" t="str">
        <f>+(C200)</f>
        <v>…</v>
      </c>
      <c r="C200" s="38" t="s">
        <v>22</v>
      </c>
      <c r="D200" s="39" t="s">
        <v>22</v>
      </c>
    </row>
    <row r="201" spans="1:4" x14ac:dyDescent="0.2">
      <c r="A201" s="27" t="s">
        <v>156</v>
      </c>
      <c r="B201" s="7">
        <f>+(C201)</f>
        <v>4</v>
      </c>
      <c r="C201" s="7">
        <v>4</v>
      </c>
      <c r="D201" s="39" t="s">
        <v>139</v>
      </c>
    </row>
    <row r="202" spans="1:4" x14ac:dyDescent="0.2">
      <c r="A202" s="27" t="s">
        <v>157</v>
      </c>
      <c r="B202" s="7">
        <v>21.276199999999999</v>
      </c>
      <c r="C202" s="7">
        <v>2.2479</v>
      </c>
      <c r="D202" s="39">
        <v>19.028199999999998</v>
      </c>
    </row>
    <row r="203" spans="1:4" x14ac:dyDescent="0.2">
      <c r="A203" s="27" t="s">
        <v>158</v>
      </c>
      <c r="B203" s="7">
        <v>33.794400000000003</v>
      </c>
      <c r="C203" s="7">
        <v>33.794400000000003</v>
      </c>
      <c r="D203" s="39" t="s">
        <v>139</v>
      </c>
    </row>
    <row r="204" spans="1:4" ht="25.5" x14ac:dyDescent="0.2">
      <c r="A204" s="29" t="s">
        <v>289</v>
      </c>
      <c r="B204" s="26" t="s">
        <v>18</v>
      </c>
      <c r="C204" s="39" t="s">
        <v>18</v>
      </c>
      <c r="D204" s="39" t="s">
        <v>18</v>
      </c>
    </row>
    <row r="205" spans="1:4" x14ac:dyDescent="0.2">
      <c r="A205" s="19"/>
      <c r="B205" s="20"/>
      <c r="C205" s="21"/>
      <c r="D205" s="21"/>
    </row>
    <row r="206" spans="1:4" x14ac:dyDescent="0.2">
      <c r="A206" s="2"/>
      <c r="B206" s="22"/>
      <c r="C206" s="22"/>
      <c r="D206" s="22"/>
    </row>
    <row r="207" spans="1:4" x14ac:dyDescent="0.2">
      <c r="A207" s="23" t="s">
        <v>356</v>
      </c>
      <c r="B207" s="22"/>
      <c r="C207" s="22"/>
      <c r="D207" s="22"/>
    </row>
    <row r="208" spans="1:4" x14ac:dyDescent="0.2">
      <c r="A208" s="2" t="s">
        <v>374</v>
      </c>
      <c r="B208" s="22"/>
      <c r="C208" s="22"/>
      <c r="D208" s="22"/>
    </row>
    <row r="209" spans="1:4" x14ac:dyDescent="0.2">
      <c r="A209" s="104" t="s">
        <v>373</v>
      </c>
      <c r="B209" s="22"/>
      <c r="C209" s="22"/>
      <c r="D209" s="22"/>
    </row>
    <row r="210" spans="1:4" ht="15" customHeight="1" x14ac:dyDescent="0.2">
      <c r="A210" s="35" t="s">
        <v>376</v>
      </c>
      <c r="B210" s="98"/>
      <c r="C210" s="98"/>
      <c r="D210" s="98"/>
    </row>
    <row r="211" spans="1:4" x14ac:dyDescent="0.2">
      <c r="A211" s="35" t="s">
        <v>375</v>
      </c>
      <c r="B211" s="98"/>
      <c r="C211" s="98"/>
      <c r="D211" s="98"/>
    </row>
    <row r="212" spans="1:4" x14ac:dyDescent="0.2">
      <c r="A212" s="35" t="s">
        <v>325</v>
      </c>
      <c r="B212" s="98"/>
      <c r="C212" s="98"/>
      <c r="D212" s="98"/>
    </row>
    <row r="213" spans="1:4" x14ac:dyDescent="0.2">
      <c r="A213" s="35" t="s">
        <v>326</v>
      </c>
      <c r="B213" s="98"/>
      <c r="C213" s="99"/>
      <c r="D213" s="99"/>
    </row>
    <row r="214" spans="1:4" x14ac:dyDescent="0.2">
      <c r="A214" s="35" t="s">
        <v>327</v>
      </c>
      <c r="B214" s="100"/>
      <c r="C214" s="99"/>
      <c r="D214" s="99"/>
    </row>
    <row r="215" spans="1:4" x14ac:dyDescent="0.2">
      <c r="A215" s="24" t="s">
        <v>145</v>
      </c>
      <c r="B215" s="98"/>
      <c r="C215" s="98"/>
      <c r="D215" s="98"/>
    </row>
    <row r="216" spans="1:4" ht="14.25" customHeight="1" x14ac:dyDescent="0.2">
      <c r="A216" s="101" t="s">
        <v>146</v>
      </c>
      <c r="B216" s="98"/>
      <c r="C216" s="98"/>
      <c r="D216" s="98"/>
    </row>
    <row r="217" spans="1:4" ht="15.75" customHeight="1" x14ac:dyDescent="0.35">
      <c r="A217" s="35" t="s">
        <v>369</v>
      </c>
      <c r="B217" s="98"/>
      <c r="C217" s="102"/>
      <c r="D217" s="103"/>
    </row>
    <row r="218" spans="1:4" x14ac:dyDescent="0.2">
      <c r="A218" s="2" t="s">
        <v>370</v>
      </c>
      <c r="B218" s="22"/>
      <c r="C218" s="25"/>
      <c r="D218" s="14"/>
    </row>
    <row r="219" spans="1:4" x14ac:dyDescent="0.2">
      <c r="A219" s="2"/>
      <c r="B219" s="22"/>
      <c r="C219" s="25"/>
      <c r="D219" s="23"/>
    </row>
    <row r="220" spans="1:4" x14ac:dyDescent="0.2">
      <c r="A220" s="14" t="s">
        <v>10</v>
      </c>
      <c r="B220" s="22"/>
      <c r="C220" s="25"/>
      <c r="D220" s="23"/>
    </row>
    <row r="221" spans="1:4" x14ac:dyDescent="0.2">
      <c r="A221" s="23"/>
      <c r="B221" s="22"/>
      <c r="C221" s="25"/>
      <c r="D221" s="23"/>
    </row>
  </sheetData>
  <mergeCells count="30">
    <mergeCell ref="A186:D187"/>
    <mergeCell ref="A189:A190"/>
    <mergeCell ref="B189:D189"/>
    <mergeCell ref="A146:A148"/>
    <mergeCell ref="B146:B148"/>
    <mergeCell ref="C146:C148"/>
    <mergeCell ref="D146:D148"/>
    <mergeCell ref="B170:B171"/>
    <mergeCell ref="C170:C171"/>
    <mergeCell ref="D170:D171"/>
    <mergeCell ref="A92:D93"/>
    <mergeCell ref="A95:A96"/>
    <mergeCell ref="B95:D95"/>
    <mergeCell ref="A139:A143"/>
    <mergeCell ref="B139:B143"/>
    <mergeCell ref="C139:C143"/>
    <mergeCell ref="D139:D143"/>
    <mergeCell ref="B49:B50"/>
    <mergeCell ref="C49:C50"/>
    <mergeCell ref="D49:D50"/>
    <mergeCell ref="A73:A74"/>
    <mergeCell ref="B73:B74"/>
    <mergeCell ref="C73:C74"/>
    <mergeCell ref="D73:D74"/>
    <mergeCell ref="A1:D2"/>
    <mergeCell ref="A4:A5"/>
    <mergeCell ref="B4:D4"/>
    <mergeCell ref="B9:B10"/>
    <mergeCell ref="C9:C10"/>
    <mergeCell ref="D9:D10"/>
  </mergeCells>
  <pageMargins left="0.70866141732283472" right="0.70866141732283472" top="0.74803149606299213" bottom="0.74803149606299213" header="0.31496062992125984" footer="0.31496062992125984"/>
  <pageSetup scale="54" orientation="portrait" r:id="rId1"/>
  <rowBreaks count="2" manualBreakCount="2">
    <brk id="90" max="3" man="1"/>
    <brk id="18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Cuadro 33</vt:lpstr>
      <vt:lpstr>34</vt:lpstr>
      <vt:lpstr>'34'!Área_de_impresión</vt:lpstr>
      <vt:lpstr>'Cuadro 33'!Área_de_impresión</vt:lpstr>
      <vt:lpstr>'Cuadro 33'!Títulos_a_imprimir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ACAICEDO</dc:creator>
  <cp:lastModifiedBy>SERGIO BELENO</cp:lastModifiedBy>
  <cp:lastPrinted>2022-12-15T19:21:50Z</cp:lastPrinted>
  <dcterms:created xsi:type="dcterms:W3CDTF">2018-03-19T15:01:09Z</dcterms:created>
  <dcterms:modified xsi:type="dcterms:W3CDTF">2023-03-20T21:01:22Z</dcterms:modified>
</cp:coreProperties>
</file>