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2025" yWindow="285" windowWidth="12795" windowHeight="5595"/>
  </bookViews>
  <sheets>
    <sheet name="39" sheetId="3" r:id="rId1"/>
  </sheets>
  <definedNames>
    <definedName name="_xlnm._FilterDatabase" localSheetId="0" hidden="1">'39'!$A$10:$G$56</definedName>
    <definedName name="_xlnm.Print_Titles" localSheetId="0">'39'!$1:$9</definedName>
  </definedNames>
  <calcPr calcId="15251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17" i="3"/>
  <c r="C16" i="3"/>
  <c r="C15" i="3"/>
  <c r="C14" i="3"/>
  <c r="B14" i="3" s="1"/>
  <c r="C13" i="3"/>
  <c r="D12" i="3"/>
  <c r="C12" i="3"/>
  <c r="D51" i="3"/>
  <c r="C51" i="3"/>
  <c r="F23" i="3"/>
  <c r="E23" i="3" s="1"/>
  <c r="B23" i="3" s="1"/>
  <c r="G23" i="3"/>
  <c r="G22" i="3"/>
  <c r="F22" i="3"/>
  <c r="E22" i="3" s="1"/>
  <c r="D21" i="3"/>
  <c r="F20" i="3"/>
  <c r="E20" i="3" s="1"/>
  <c r="G20" i="3"/>
  <c r="F21" i="3"/>
  <c r="G21" i="3"/>
  <c r="E21" i="3" s="1"/>
  <c r="B21" i="3" s="1"/>
  <c r="F19" i="3"/>
  <c r="F18" i="3"/>
  <c r="E18" i="3"/>
  <c r="B18" i="3" s="1"/>
  <c r="F17" i="3"/>
  <c r="F16" i="3"/>
  <c r="E16" i="3"/>
  <c r="F15" i="3"/>
  <c r="E15" i="3"/>
  <c r="F14" i="3"/>
  <c r="E14" i="3"/>
  <c r="F13" i="3"/>
  <c r="E13" i="3" s="1"/>
  <c r="F12" i="3"/>
  <c r="E12" i="3" s="1"/>
  <c r="G18" i="3"/>
  <c r="G19" i="3"/>
  <c r="G17" i="3"/>
  <c r="G13" i="3"/>
  <c r="G14" i="3"/>
  <c r="G15" i="3"/>
  <c r="G16" i="3"/>
  <c r="G12" i="3"/>
  <c r="F51" i="3"/>
  <c r="G51" i="3"/>
  <c r="D23" i="3"/>
  <c r="D22" i="3"/>
  <c r="D20" i="3"/>
  <c r="B20" i="3" s="1"/>
  <c r="D17" i="3"/>
  <c r="D16" i="3"/>
  <c r="B16" i="3"/>
  <c r="D15" i="3"/>
  <c r="B15" i="3" s="1"/>
  <c r="D14" i="3"/>
  <c r="D10" i="3" s="1"/>
  <c r="D13" i="3"/>
  <c r="C25" i="3"/>
  <c r="D19" i="3"/>
  <c r="G25" i="3"/>
  <c r="G38" i="3"/>
  <c r="E63" i="3"/>
  <c r="B63" i="3"/>
  <c r="E62" i="3"/>
  <c r="B62" i="3"/>
  <c r="E61" i="3"/>
  <c r="B61" i="3"/>
  <c r="E60" i="3"/>
  <c r="B60" i="3"/>
  <c r="E59" i="3"/>
  <c r="B59" i="3"/>
  <c r="E58" i="3"/>
  <c r="B58" i="3"/>
  <c r="E57" i="3"/>
  <c r="B57" i="3"/>
  <c r="E56" i="3"/>
  <c r="B56" i="3" s="1"/>
  <c r="E55" i="3"/>
  <c r="B55" i="3"/>
  <c r="E54" i="3"/>
  <c r="B54" i="3" s="1"/>
  <c r="E53" i="3"/>
  <c r="B53" i="3"/>
  <c r="E52" i="3"/>
  <c r="E51" i="3" s="1"/>
  <c r="B52" i="3"/>
  <c r="E50" i="3"/>
  <c r="B50" i="3"/>
  <c r="E49" i="3"/>
  <c r="B49" i="3"/>
  <c r="E48" i="3"/>
  <c r="B48" i="3"/>
  <c r="E47" i="3"/>
  <c r="B47" i="3"/>
  <c r="E46" i="3"/>
  <c r="B46" i="3"/>
  <c r="E45" i="3"/>
  <c r="B45" i="3" s="1"/>
  <c r="E44" i="3"/>
  <c r="B44" i="3" s="1"/>
  <c r="E43" i="3"/>
  <c r="B43" i="3" s="1"/>
  <c r="B38" i="3" s="1"/>
  <c r="E42" i="3"/>
  <c r="B42" i="3"/>
  <c r="E41" i="3"/>
  <c r="B41" i="3"/>
  <c r="E40" i="3"/>
  <c r="B40" i="3"/>
  <c r="E39" i="3"/>
  <c r="E38" i="3" s="1"/>
  <c r="B39" i="3"/>
  <c r="F38" i="3"/>
  <c r="C38" i="3"/>
  <c r="E37" i="3"/>
  <c r="B37" i="3"/>
  <c r="E36" i="3"/>
  <c r="B36" i="3"/>
  <c r="E35" i="3"/>
  <c r="B35" i="3" s="1"/>
  <c r="E34" i="3"/>
  <c r="B34" i="3"/>
  <c r="E33" i="3"/>
  <c r="B33" i="3" s="1"/>
  <c r="E32" i="3"/>
  <c r="B32" i="3"/>
  <c r="E31" i="3"/>
  <c r="B31" i="3"/>
  <c r="E30" i="3"/>
  <c r="B30" i="3"/>
  <c r="E29" i="3"/>
  <c r="B29" i="3"/>
  <c r="E28" i="3"/>
  <c r="B28" i="3"/>
  <c r="E27" i="3"/>
  <c r="B27" i="3"/>
  <c r="E26" i="3"/>
  <c r="E25" i="3" s="1"/>
  <c r="B26" i="3"/>
  <c r="F25" i="3"/>
  <c r="D18" i="3"/>
  <c r="E19" i="3"/>
  <c r="B19" i="3"/>
  <c r="E17" i="3"/>
  <c r="B17" i="3"/>
  <c r="G10" i="3"/>
  <c r="B13" i="3" l="1"/>
  <c r="B22" i="3"/>
  <c r="E10" i="3"/>
  <c r="B25" i="3"/>
  <c r="B12" i="3"/>
  <c r="B10" i="3" s="1"/>
  <c r="G11" i="3" s="1"/>
  <c r="B51" i="3"/>
  <c r="F10" i="3"/>
  <c r="F11" i="3" s="1"/>
  <c r="C10" i="3"/>
  <c r="C11" i="3" s="1"/>
  <c r="D11" i="3" l="1"/>
  <c r="B11" i="3" s="1"/>
  <c r="E11" i="3"/>
</calcChain>
</file>

<file path=xl/connections.xml><?xml version="1.0" encoding="utf-8"?>
<connections xmlns="http://schemas.openxmlformats.org/spreadsheetml/2006/main">
  <connection id="1" sourceFile="Z:\MIGRA\BASE DE DATOS\BASE DE DATOS 2020\OTROS PUERTOS 2020\BALBOA Y CRISTOBAL SALIDA 2020.mdb" keepAlive="1" name="BALBOA Y CRISTOBAL SALIDA 2020" type="5" refreshedVersion="4">
    <dbPr connection="Provider=Microsoft.ACE.OLEDB.12.0;Password=&quot;&quot;;User ID=Admin;Data Source=Z: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2" sourceFile="Z:\MIGRA\BASE DE DATOS\BASE DE DATOS 2020\OTROS PUERTOS 2020\BALBOA Y CRISTOBAL SALIDA 2020.mdb" keepAlive="1" name="BALBOA Y CRISTOBAL SALIDA 20201" type="5" refreshedVersion="4">
    <dbPr connection="Provider=Microsoft.ACE.OLEDB.12.0;Password=&quot;&quot;;User ID=Admin;Data Source=Z: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3" sourceFile="Y:\MIGRA\BASE DE DATOS\BASE DE DATOS 2019\OTROS PUERTOS\OTROS PUERTOS\ACCESS\BALBOA Y CRISTOBAL SALIDA AÑO 2019.mdb" keepAlive="1" name="BALBOA Y CRISTOBAL SALIDA AÑO 2019" type="5" refreshedVersion="4">
    <dbPr connection="Provider=Microsoft.ACE.OLEDB.12.0;Password=&quot;&quot;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MIGRA\BASE DE DATOS\BASE DE DATOS 2020\OTROS PUERTOS 2020\OTROS PUERTOS SALIDA 2020.mdb" keepAlive="1" name="OTROS PUERTOS SALIDA 2020" type="5" refreshedVersion="4">
    <dbPr connection="Provider=Microsoft.ACE.OLEDB.12.0;Password=&quot;&quot;;User ID=Admin;Data Source=Z: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5" sourceFile="Z:\MIGRA\BASE DE DATOS\BASE DE DATOS 2020\OTROS PUERTOS 2020\OTROS PUERTOS SALIDA 2020.mdb" keepAlive="1" name="OTROS PUERTOS SALIDA 20201" type="5" refreshedVersion="4">
    <dbPr connection="Provider=Microsoft.ACE.OLEDB.12.0;Password=&quot;&quot;;User ID=Admin;Data Source=Z: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" sourceFile="Z:\MIGRA\BASE DE DATOS\BASE DE DATOS 2020\OTROS PUERTOS 2020\OTROS PUERTOS SALIDA 2020.mdb" keepAlive="1" name="OTROS PUERTOS SALIDA 20202" type="5" refreshedVersion="4">
    <dbPr connection="Provider=Microsoft.ACE.OLEDB.12.0;Password=&quot;&quot;;User ID=Admin;Data Source=Z: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7" sourceFile="Z:\MIGRA\BASE DE DATOS\BASE DE DATOS 2020\OTROS PUERTOS 2020\OTROS PUERTOS SALIDA 2020.mdb" keepAlive="1" name="OTROS PUERTOS SALIDA 20203" type="5" refreshedVersion="4">
    <dbPr connection="Provider=Microsoft.ACE.OLEDB.12.0;Password=&quot;&quot;;User ID=Admin;Data Source=Z: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UABITO SALIDA 2020" commandType="3"/>
  </connection>
  <connection id="8" sourceFile="Z:\MIGRA\BASE DE DATOS\BASE DE DATOS 2020\OTROS PUERTOS 2020\OTROS PUERTOS SALIDA 2020.mdb" keepAlive="1" name="OTROS PUERTOS SALIDA 20204" type="5" refreshedVersion="4">
    <dbPr connection="Provider=Microsoft.ACE.OLEDB.12.0;Password=&quot;&quot;;User ID=Admin;Data Source=Z:\MIGRA\BASE DE DATOS\BASE DE DATOS 2020\OTROS PUERTOS 2020\OTROS PUERTOS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 2020" commandType="3"/>
  </connection>
  <connection id="9" sourceFile="Y:\MIGRA\BASE DE DATOS\BASE DE DATOS 2019\OTROS PUERTOS\OTROS PUERTOS\ACCESS\OTROS PUERTOS SALIDA AÑO 2019.mdb" keepAlive="1" name="OTROS PUERTOS SALIDA AÑO 2019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Y:\MIGRA\BASE DE DATOS\BASE DE DATOS 2019\OTROS PUERTOS\OTROS PUERTOS\ACCESS\OTROS PUERTOS SALIDA AÑO 2019.mdb" keepAlive="1" name="OTROS PUERTOS SALIDA AÑO 20191" type="5" refreshedVersion="4">
    <dbPr connection="Provider=Microsoft.ACE.OLEDB.12.0;Password=&quot;&quot;;User ID=Admin;Data Source=Y:\MIGRA\BASE DE DATOS\BASE DE DATOS 2019\OTROS PUERTOS\OTROS PUERTOS\ACCESS\OTROS PUERTOS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\\inec_nas_01\Sociales\MIGRA\BASE DE DATOS\BASE DE DATOS 2021\OTROS PUERTOS 2021\SALIDA\ACCESS\SALIDAS BALBOA Y CRISTOBAL 2021.accdb" keepAlive="1" name="SALIDAS BALBOA Y CRISTOBAL 2021" type="5" refreshedVersion="4">
    <dbPr connection="Provider=Microsoft.ACE.OLEDB.12.0;Password=&quot;&quot;;User ID=Admin;Data Source=\\inec_nas_01\Sociales\MIGRA\BASE DE DATOS\BASE DE DATOS 2021\OTROS PUERTOS 2021\SALIDA\ACCESS\SALI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2" sourceFile="\\inec_nas_01\Sociales\MIGRA\BASE DE DATOS\BASE DE DATOS 2022\OTROS PUERTOS 2022\ACCESS\SALIDAS BALBOA Y CRISTOBAL 2022.accdb" keepAlive="1" name="SALIDAS BALBOA Y CRISTOBAL 2022" type="5" refreshedVersion="4">
    <dbPr connection="Provider=Microsoft.ACE.OLEDB.12.0;Password=&quot;&quot;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3" sourceFile="\\inec_nas_01\Sociales\MIGRA\BASE DE DATOS\BASE DE DATOS 2023\OTROS PUERTOS 2023\ACCESS\SALIDA\SALIDAS BALBOA Y CRISTOBAL 2023.accdb" keepAlive="1" name="SALIDAS BALBOA Y CRISTOBAL 2023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4" sourceFile="\\inec_nas_01\Sociales\MIGRA\BASE DE DATOS\BASE DE DATOS 2023\OTROS PUERTOS 2023\ACCESS\SALIDA\SALIDAS BALBOA Y CRISTOBAL 2023.accdb" keepAlive="1" name="SALIDAS BALBOA Y CRISTOBAL 20231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5" sourceFile="\\inec_nas_01\Sociales\MIGRA\BASE DE DATOS\BASE DE DATOS 2023\OTROS PUERTOS 2023\ACCESS\SALIDA\SALIDAS BALBOA Y CRISTOBAL 2023.accdb" keepAlive="1" name="SALIDAS BALBOA Y CRISTOBAL 20232" type="5" refreshedVersion="4">
    <dbPr connection="Provider=Microsoft.ACE.OLEDB.12.0;Password=&quot;&quot;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6" sourceFile="\\inec_nas_01\Sociales\MIGRA\BASE DE DATOS\BASE DE DATOS 2021\OTROS PUERTOS 2021\SALIDA\ACCESS\SALIDAS OTROS PUERTOS 2021.accdb" keepAlive="1" name="SALIDAS OTROS PUERTOS 2021" type="5" refreshedVersion="4">
    <dbPr connection="Provider=Microsoft.ACE.OLEDB.12.0;Password=&quot;&quot;;User ID=Admin;Data Source=\\inec_nas_01\Sociales\MIGRA\BASE DE DATOS\BASE DE DATOS 2021\OTROS PUERTOS 2021\SALIDA\ACCESS\SALIDAS OTROS PUERTOS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7" sourceFile="\\inec_nas_01\Sociales\MIGRA\BASE DE DATOS\BASE DE DATOS 2022\OTROS PUERTOS 2022\ACCESS\SALIDAS OTROS PUERTOS 2022.accdb" keepAlive="1" name="SALIDAS OTROS PUERTOS 2022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8" sourceFile="\\inec_nas_01\Sociales\MIGRA\BASE DE DATOS\BASE DE DATOS 2022\OTROS PUERTOS 2022\ACCESS\SALIDAS OTROS PUERTOS 2022.accdb" keepAlive="1" name="SALIDAS OTROS PUERTOS 20221" type="5" refreshedVersion="4">
    <dbPr connection="Provider=Microsoft.ACE.OLEDB.12.0;Password=&quot;&quot;;User ID=Admin;Data Source=\\inec_nas_01\Sociales\MIGRA\BASE DE DATOS\BASE DE DATOS 2022\OTROS PUERTOS 2022\ACCESS\SALIDAS OTROS PUERTO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9" sourceFile="\\inec_nas_01\Sociales\MIGRA\BASE DE DATOS\BASE DE DATOS 2023\OTROS PUERTOS 2023\ACCESS\SALIDA\SALIDAS OTROS PUERTOS 2023.accdb" keepAlive="1" name="SALIDAS OTROS PUERTOS 2023" type="5" refreshedVersion="4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0" sourceFile="\\inec_nas_01\Sociales\MIGRA\BASE DE DATOS\BASE DE DATOS 2023\OTROS PUERTOS 2023\ACCESS\SALIDA\SALIDAS OTROS PUERTOS 2023.accdb" keepAlive="1" name="SALIDAS OTROS PUERTOS 20231" type="5" refreshedVersion="4">
    <dbPr connection="Provider=Microsoft.ACE.OLEDB.12.0;User ID=Admin;Data Source=\\inec_nas_01\Sociales\MIGRA\BASE DE DATOS\BASE DE DATOS 2023\OTROS PUERTOS 2023\ACCESS\SALIDA\SALI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1" sourceFile="Z:\MIGRA\BASE DE DATOS\BASE DE DATOS 2020\TOCUMEN 2020\ENTRADA\ACCESS\TOCUMEN AÑO 2020.accdb" keepAlive="1" name="TOCUMEN AÑO 2020" type="5" refreshedVersion="4">
    <dbPr connection="Provider=Microsoft.ACE.OLEDB.12.0;Password=&quot;&quot;;User ID=Admin;Data Source=Z: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22" sourceFile="Z:\MIGRA\BASE DE DATOS\BASE DE DATOS 2020\TOCUMEN 2020\ENTRADA\ACCESS\TOCUMEN AÑO 2020.accdb" keepAlive="1" name="TOCUMEN AÑO 20201" type="5" refreshedVersion="4">
    <dbPr connection="Provider=Microsoft.ACE.OLEDB.12.0;Password=&quot;&quot;;User ID=Admin;Data Source=Z: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es" commandType="3"/>
  </connection>
  <connection id="23" sourceFile="Z:\MIGRA\BASE DE DATOS\BASE DE DATOS 2020\TOCUMEN 2020\ENTRADA\ACCESS\TOCUMEN AÑO 2020.accdb" keepAlive="1" name="TOCUMEN AÑO 20202" type="5" refreshedVersion="4">
    <dbPr connection="Provider=Microsoft.ACE.OLEDB.12.0;Password=&quot;&quot;;User ID=Admin;Data Source=Z: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<sst xmlns="http://schemas.openxmlformats.org/spreadsheetml/2006/main" count="100" uniqueCount="38">
  <si>
    <t>Total</t>
  </si>
  <si>
    <t>Visitantes</t>
  </si>
  <si>
    <t>Residentes</t>
  </si>
  <si>
    <t>Panameños</t>
  </si>
  <si>
    <t>Extranjeros</t>
  </si>
  <si>
    <t>Aeropuerto Internacional</t>
  </si>
  <si>
    <t>Salida de pasajeros</t>
  </si>
  <si>
    <t xml:space="preserve">Puerto y mes </t>
  </si>
  <si>
    <t>Pasajeros en cruceros</t>
  </si>
  <si>
    <t>..</t>
  </si>
  <si>
    <t xml:space="preserve">         Porcentaje (1)</t>
  </si>
  <si>
    <t xml:space="preserve">     Enero</t>
  </si>
  <si>
    <t xml:space="preserve">     Febrero</t>
  </si>
  <si>
    <t xml:space="preserve">     Marzo</t>
  </si>
  <si>
    <t xml:space="preserve">     Abril</t>
  </si>
  <si>
    <t xml:space="preserve">     Mayo</t>
  </si>
  <si>
    <t xml:space="preserve">     Junio</t>
  </si>
  <si>
    <t xml:space="preserve">     Julio</t>
  </si>
  <si>
    <t xml:space="preserve">     Agosto</t>
  </si>
  <si>
    <t xml:space="preserve">     Septiembre</t>
  </si>
  <si>
    <t xml:space="preserve">     Octubre</t>
  </si>
  <si>
    <t xml:space="preserve">     Noviembre</t>
  </si>
  <si>
    <t xml:space="preserve">     Diciembre</t>
  </si>
  <si>
    <t xml:space="preserve">     de Tocumen</t>
  </si>
  <si>
    <t>Paso Canoas Internacional</t>
  </si>
  <si>
    <t>Otros puertos (2)</t>
  </si>
  <si>
    <t>Fuente: Servicio Nacional de Migración.</t>
  </si>
  <si>
    <t>TOTAL</t>
  </si>
  <si>
    <t>- Cantidad nula o cero.</t>
  </si>
  <si>
    <r>
      <rPr>
        <b/>
        <sz val="10"/>
        <rFont val="Arial"/>
        <family val="2"/>
      </rPr>
      <t xml:space="preserve">.. </t>
    </r>
    <r>
      <rPr>
        <sz val="10"/>
        <rFont val="Arial"/>
        <family val="2"/>
      </rPr>
      <t xml:space="preserve">Dato no aplicable al grupo o categoría.   </t>
    </r>
  </si>
  <si>
    <t>Cuadro 39. SALIDA DE PASAJEROS DE LA REPÚBLICA, POR CLASE, SEGÚN</t>
  </si>
  <si>
    <t xml:space="preserve">  PUERTO Y MES: AÑO 2023</t>
  </si>
  <si>
    <t xml:space="preserve">      Isla (aéreo y marítimo),  Colon Container  Terminal, Colón 2000,  Colón 2000 (Crucero),  Cristóbal, Cristóbal  (Crucero),  Charco Azul, Chiriquí Grande,  </t>
  </si>
  <si>
    <t xml:space="preserve">(2)  Se  refiere  a  los  puertos  de  Aguadulce,  Almirante,  Amador,   Amador  Resort  (Crucero),  Bahía  Las Minas, Balboa, Bocas  </t>
  </si>
  <si>
    <t xml:space="preserve">      Azul, El Porvenir,  Enrique Malek (David), Flamenco,  Guabito, Home Port,  Home Port  (Crucero), Howard,  Jaqué, Manzanillo,</t>
  </si>
  <si>
    <t xml:space="preserve">      (Albrook),  Muelle 3 (Colón),  Muelle 16 (Colón), Portobelo, Puerto Armuelles (marítimo), Puerto Mutis, Puerto Obaldía, Puerto Pe- </t>
  </si>
  <si>
    <t xml:space="preserve">       dregal, Río Hato, Río Sereno, Rodman, Shelter Bay (Colón) y Vacamonte.</t>
  </si>
  <si>
    <t>(1)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</si>
</sst>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#,##0.0"/>
    <numFmt numFmtId="166" formatCode="#,##0;&quot;-&quot;;&quot;-&quot;"/>
  </numFmts>
  <fonts count="7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1" fillId="0" borderId="0" xfId="0" applyFont="1"/>
    <xf numFmtId="3" fontId="1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3" fontId="2" fillId="0" borderId="9" xfId="0" applyNumberFormat="1" applyFont="1" applyFill="1" applyBorder="1"/>
    <xf numFmtId="3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4" fillId="0" borderId="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/>
    <xf numFmtId="3" fontId="4" fillId="0" borderId="8" xfId="0" applyNumberFormat="1" applyFont="1" applyFill="1" applyBorder="1"/>
    <xf numFmtId="0" fontId="4" fillId="0" borderId="0" xfId="0" applyFont="1"/>
    <xf numFmtId="3" fontId="5" fillId="0" borderId="3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2" fillId="0" borderId="0" xfId="0" applyFont="1" applyFill="1"/>
    <xf numFmtId="0" fontId="4" fillId="0" borderId="0" xfId="0" applyFont="1" applyFill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2" fillId="0" borderId="0" xfId="0" applyFont="1" applyBorder="1"/>
    <xf numFmtId="3" fontId="4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3" fontId="4" fillId="0" borderId="0" xfId="0" applyNumberFormat="1" applyFont="1"/>
    <xf numFmtId="0" fontId="2" fillId="0" borderId="0" xfId="0" applyFont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/>
    <xf numFmtId="3" fontId="4" fillId="0" borderId="6" xfId="0" applyNumberFormat="1" applyFont="1" applyFill="1" applyBorder="1" applyAlignment="1"/>
    <xf numFmtId="165" fontId="4" fillId="0" borderId="6" xfId="0" applyNumberFormat="1" applyFont="1" applyFill="1" applyBorder="1" applyAlignment="1"/>
    <xf numFmtId="3" fontId="4" fillId="0" borderId="5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 wrapText="1"/>
    </xf>
    <xf numFmtId="166" fontId="4" fillId="0" borderId="6" xfId="0" applyNumberFormat="1" applyFont="1" applyFill="1" applyBorder="1" applyAlignment="1">
      <alignment horizontal="right"/>
    </xf>
    <xf numFmtId="166" fontId="4" fillId="0" borderId="6" xfId="0" applyNumberFormat="1" applyFont="1" applyFill="1" applyBorder="1"/>
    <xf numFmtId="49" fontId="2" fillId="0" borderId="0" xfId="0" applyNumberFormat="1" applyFont="1" applyAlignment="1">
      <alignment horizontal="left" vertical="center"/>
    </xf>
    <xf numFmtId="166" fontId="2" fillId="0" borderId="6" xfId="0" applyNumberFormat="1" applyFont="1" applyFill="1" applyBorder="1" applyAlignment="1">
      <alignment horizontal="right" vertical="center" wrapText="1"/>
    </xf>
    <xf numFmtId="166" fontId="2" fillId="0" borderId="7" xfId="0" applyNumberFormat="1" applyFont="1" applyFill="1" applyBorder="1" applyAlignment="1">
      <alignment horizontal="right" vertical="center" wrapText="1"/>
    </xf>
    <xf numFmtId="166" fontId="4" fillId="0" borderId="6" xfId="0" applyNumberFormat="1" applyFont="1" applyFill="1" applyBorder="1" applyAlignment="1"/>
    <xf numFmtId="166" fontId="4" fillId="0" borderId="7" xfId="0" applyNumberFormat="1" applyFont="1" applyFill="1" applyBorder="1" applyAlignment="1"/>
    <xf numFmtId="166" fontId="4" fillId="0" borderId="7" xfId="0" applyNumberFormat="1" applyFont="1" applyFill="1" applyBorder="1"/>
    <xf numFmtId="166" fontId="2" fillId="0" borderId="0" xfId="0" applyNumberFormat="1" applyFont="1" applyFill="1" applyBorder="1"/>
    <xf numFmtId="3" fontId="0" fillId="0" borderId="0" xfId="0" applyNumberFormat="1"/>
    <xf numFmtId="165" fontId="4" fillId="0" borderId="7" xfId="0" applyNumberFormat="1" applyFont="1" applyFill="1" applyBorder="1" applyAlignment="1"/>
    <xf numFmtId="0" fontId="0" fillId="0" borderId="0" xfId="0" applyBorder="1"/>
    <xf numFmtId="166" fontId="4" fillId="0" borderId="0" xfId="0" applyNumberFormat="1" applyFont="1" applyBorder="1"/>
    <xf numFmtId="166" fontId="2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6" fillId="0" borderId="0" xfId="0" applyNumberFormat="1" applyFont="1" applyFill="1" applyBorder="1"/>
    <xf numFmtId="166" fontId="6" fillId="0" borderId="0" xfId="0" applyNumberFormat="1" applyFont="1" applyBorder="1"/>
    <xf numFmtId="3" fontId="0" fillId="0" borderId="6" xfId="0" applyNumberFormat="1" applyBorder="1"/>
    <xf numFmtId="166" fontId="4" fillId="0" borderId="0" xfId="0" applyNumberFormat="1" applyFont="1" applyFill="1" applyBorder="1"/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justify" vertical="justify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zoomScaleSheetLayoutView="140" workbookViewId="0">
      <selection sqref="A1:G1"/>
    </sheetView>
  </sheetViews>
  <sheetFormatPr baseColWidth="10" defaultRowHeight="12.75" x14ac:dyDescent="0.2"/>
  <cols>
    <col min="1" max="1" width="32.7109375" style="40" customWidth="1"/>
    <col min="2" max="2" width="12.28515625" style="26" customWidth="1"/>
    <col min="3" max="3" width="12.85546875" style="40" customWidth="1"/>
    <col min="4" max="4" width="12.140625" style="40" customWidth="1"/>
    <col min="5" max="5" width="11.42578125" style="26" customWidth="1"/>
    <col min="6" max="6" width="14.140625" style="40" customWidth="1"/>
    <col min="7" max="7" width="13.5703125" style="35" customWidth="1"/>
    <col min="8" max="8" width="11.42578125" style="61" customWidth="1"/>
  </cols>
  <sheetData>
    <row r="1" spans="1:13" ht="15.95" customHeight="1" x14ac:dyDescent="0.2">
      <c r="A1" s="69" t="s">
        <v>30</v>
      </c>
      <c r="B1" s="69"/>
      <c r="C1" s="69"/>
      <c r="D1" s="69"/>
      <c r="E1" s="69"/>
      <c r="F1" s="69"/>
      <c r="G1" s="69"/>
    </row>
    <row r="2" spans="1:13" ht="15.95" customHeight="1" x14ac:dyDescent="0.2">
      <c r="A2" s="70" t="s">
        <v>31</v>
      </c>
      <c r="B2" s="70"/>
      <c r="C2" s="70"/>
      <c r="D2" s="70"/>
      <c r="E2" s="70"/>
      <c r="F2" s="70"/>
      <c r="G2" s="70"/>
    </row>
    <row r="3" spans="1:13" x14ac:dyDescent="0.2">
      <c r="A3" s="5"/>
      <c r="B3" s="22"/>
      <c r="C3" s="5"/>
      <c r="D3" s="5"/>
      <c r="E3" s="22"/>
      <c r="F3" s="5"/>
      <c r="G3" s="5"/>
    </row>
    <row r="4" spans="1:13" ht="18" customHeight="1" x14ac:dyDescent="0.2">
      <c r="A4" s="71" t="s">
        <v>7</v>
      </c>
      <c r="B4" s="73" t="s">
        <v>6</v>
      </c>
      <c r="C4" s="74"/>
      <c r="D4" s="74"/>
      <c r="E4" s="74"/>
      <c r="F4" s="74"/>
      <c r="G4" s="74"/>
    </row>
    <row r="5" spans="1:13" ht="18" customHeight="1" x14ac:dyDescent="0.2">
      <c r="A5" s="72"/>
      <c r="B5" s="75"/>
      <c r="C5" s="76"/>
      <c r="D5" s="76"/>
      <c r="E5" s="76"/>
      <c r="F5" s="76"/>
      <c r="G5" s="76"/>
    </row>
    <row r="6" spans="1:13" ht="18" customHeight="1" x14ac:dyDescent="0.2">
      <c r="A6" s="72"/>
      <c r="B6" s="77" t="s">
        <v>0</v>
      </c>
      <c r="C6" s="78" t="s">
        <v>1</v>
      </c>
      <c r="D6" s="78" t="s">
        <v>8</v>
      </c>
      <c r="E6" s="73" t="s">
        <v>2</v>
      </c>
      <c r="F6" s="74"/>
      <c r="G6" s="74"/>
    </row>
    <row r="7" spans="1:13" ht="18" customHeight="1" x14ac:dyDescent="0.2">
      <c r="A7" s="72"/>
      <c r="B7" s="77"/>
      <c r="C7" s="79"/>
      <c r="D7" s="79"/>
      <c r="E7" s="81" t="s">
        <v>0</v>
      </c>
      <c r="F7" s="81" t="s">
        <v>3</v>
      </c>
      <c r="G7" s="73" t="s">
        <v>4</v>
      </c>
    </row>
    <row r="8" spans="1:13" ht="18" customHeight="1" x14ac:dyDescent="0.2">
      <c r="A8" s="72"/>
      <c r="B8" s="77"/>
      <c r="C8" s="80"/>
      <c r="D8" s="80"/>
      <c r="E8" s="78"/>
      <c r="F8" s="78"/>
      <c r="G8" s="75"/>
    </row>
    <row r="9" spans="1:13" x14ac:dyDescent="0.2">
      <c r="A9" s="8"/>
      <c r="B9" s="23"/>
      <c r="C9" s="9"/>
      <c r="D9" s="7"/>
      <c r="E9" s="27"/>
      <c r="F9" s="9"/>
      <c r="G9" s="6"/>
    </row>
    <row r="10" spans="1:13" ht="20.100000000000001" customHeight="1" x14ac:dyDescent="0.2">
      <c r="A10" s="45" t="s">
        <v>27</v>
      </c>
      <c r="B10" s="43">
        <f t="shared" ref="B10:G10" si="0">SUM(B12:B23)</f>
        <v>3051232</v>
      </c>
      <c r="C10" s="43">
        <f t="shared" si="0"/>
        <v>2390472</v>
      </c>
      <c r="D10" s="43">
        <f t="shared" si="0"/>
        <v>36774</v>
      </c>
      <c r="E10" s="55">
        <f t="shared" si="0"/>
        <v>623986</v>
      </c>
      <c r="F10" s="55">
        <f t="shared" si="0"/>
        <v>551916</v>
      </c>
      <c r="G10" s="56">
        <f t="shared" si="0"/>
        <v>72070</v>
      </c>
      <c r="H10" s="66"/>
    </row>
    <row r="11" spans="1:13" ht="15.95" customHeight="1" x14ac:dyDescent="0.2">
      <c r="A11" s="42" t="s">
        <v>10</v>
      </c>
      <c r="B11" s="44">
        <f t="shared" ref="B11:B23" si="1">SUM(C11:E11)</f>
        <v>100</v>
      </c>
      <c r="C11" s="44">
        <f>(C10/$B$10)*100</f>
        <v>78.344485112898653</v>
      </c>
      <c r="D11" s="44">
        <f>(D10/$B$10)*100</f>
        <v>1.2052180889555433</v>
      </c>
      <c r="E11" s="44">
        <f>(E10/$B$10)*100</f>
        <v>20.450296798145796</v>
      </c>
      <c r="F11" s="44">
        <f>(F10/$B$10)*100</f>
        <v>18.088300070266701</v>
      </c>
      <c r="G11" s="60">
        <f>(G10/$B$10)*100</f>
        <v>2.3619967278790992</v>
      </c>
      <c r="I11" s="58"/>
      <c r="J11" s="58"/>
    </row>
    <row r="12" spans="1:13" ht="15.95" customHeight="1" x14ac:dyDescent="0.2">
      <c r="A12" s="10" t="s">
        <v>11</v>
      </c>
      <c r="B12" s="43">
        <f t="shared" si="1"/>
        <v>324273</v>
      </c>
      <c r="C12" s="24">
        <f t="shared" ref="C12:C23" si="2">SUM(C26,C39,C52)</f>
        <v>260543</v>
      </c>
      <c r="D12" s="50">
        <f>SUM(D52)</f>
        <v>4192</v>
      </c>
      <c r="E12" s="51">
        <f>SUM(F12:G12)</f>
        <v>59538</v>
      </c>
      <c r="F12" s="51">
        <f t="shared" ref="F12:G16" si="3">F26+F39+F52</f>
        <v>58925</v>
      </c>
      <c r="G12" s="57">
        <f t="shared" si="3"/>
        <v>613</v>
      </c>
      <c r="I12" s="58"/>
      <c r="J12" s="58"/>
      <c r="K12" s="59"/>
    </row>
    <row r="13" spans="1:13" ht="15.95" customHeight="1" x14ac:dyDescent="0.2">
      <c r="A13" s="10" t="s">
        <v>12</v>
      </c>
      <c r="B13" s="43">
        <f t="shared" si="1"/>
        <v>279841</v>
      </c>
      <c r="C13" s="24">
        <f t="shared" si="2"/>
        <v>179251</v>
      </c>
      <c r="D13" s="50">
        <f>SUM(D53)</f>
        <v>10019</v>
      </c>
      <c r="E13" s="51">
        <f t="shared" ref="E13:E23" si="4">SUM(F13:G13)</f>
        <v>90571</v>
      </c>
      <c r="F13" s="51">
        <f t="shared" si="3"/>
        <v>60252</v>
      </c>
      <c r="G13" s="57">
        <f t="shared" si="3"/>
        <v>30319</v>
      </c>
      <c r="I13" s="58"/>
      <c r="J13" s="58"/>
    </row>
    <row r="14" spans="1:13" ht="15.95" customHeight="1" x14ac:dyDescent="0.2">
      <c r="A14" s="10" t="s">
        <v>13</v>
      </c>
      <c r="B14" s="43">
        <f t="shared" si="1"/>
        <v>281001</v>
      </c>
      <c r="C14" s="24">
        <f t="shared" si="2"/>
        <v>232242</v>
      </c>
      <c r="D14" s="50">
        <f>SUM(D54)</f>
        <v>7673</v>
      </c>
      <c r="E14" s="51">
        <f t="shared" si="4"/>
        <v>41086</v>
      </c>
      <c r="F14" s="51">
        <f t="shared" si="3"/>
        <v>40721</v>
      </c>
      <c r="G14" s="57">
        <f t="shared" si="3"/>
        <v>365</v>
      </c>
      <c r="I14" s="58"/>
      <c r="J14" s="58"/>
      <c r="M14" s="59"/>
    </row>
    <row r="15" spans="1:13" ht="15.95" customHeight="1" x14ac:dyDescent="0.2">
      <c r="A15" s="10" t="s">
        <v>14</v>
      </c>
      <c r="B15" s="43">
        <f t="shared" si="1"/>
        <v>244952</v>
      </c>
      <c r="C15" s="24">
        <f t="shared" si="2"/>
        <v>198388</v>
      </c>
      <c r="D15" s="50">
        <f>SUM(D55)</f>
        <v>693</v>
      </c>
      <c r="E15" s="51">
        <f t="shared" si="4"/>
        <v>45871</v>
      </c>
      <c r="F15" s="51">
        <f t="shared" si="3"/>
        <v>45266</v>
      </c>
      <c r="G15" s="57">
        <f t="shared" si="3"/>
        <v>605</v>
      </c>
      <c r="I15" s="58"/>
      <c r="J15" s="58"/>
      <c r="M15" s="59"/>
    </row>
    <row r="16" spans="1:13" ht="15.95" customHeight="1" x14ac:dyDescent="0.2">
      <c r="A16" s="10" t="s">
        <v>15</v>
      </c>
      <c r="B16" s="43">
        <f t="shared" si="1"/>
        <v>205869</v>
      </c>
      <c r="C16" s="24">
        <f t="shared" si="2"/>
        <v>165759</v>
      </c>
      <c r="D16" s="50">
        <f>SUM(D56)</f>
        <v>1</v>
      </c>
      <c r="E16" s="51">
        <f t="shared" si="4"/>
        <v>40109</v>
      </c>
      <c r="F16" s="51">
        <f t="shared" si="3"/>
        <v>39315</v>
      </c>
      <c r="G16" s="57">
        <f t="shared" si="3"/>
        <v>794</v>
      </c>
      <c r="I16" s="58"/>
      <c r="J16" s="58"/>
      <c r="M16" s="59"/>
    </row>
    <row r="17" spans="1:14" ht="15.95" customHeight="1" x14ac:dyDescent="0.2">
      <c r="A17" s="10" t="s">
        <v>16</v>
      </c>
      <c r="B17" s="43">
        <f t="shared" si="1"/>
        <v>217117</v>
      </c>
      <c r="C17" s="24">
        <f t="shared" si="2"/>
        <v>169229</v>
      </c>
      <c r="D17" s="50">
        <f t="shared" ref="D17:D23" si="5">SUM(D57)</f>
        <v>48</v>
      </c>
      <c r="E17" s="51">
        <f t="shared" si="4"/>
        <v>47840</v>
      </c>
      <c r="F17" s="51">
        <f t="shared" ref="F17:G23" si="6">F31+F44+F57</f>
        <v>47391</v>
      </c>
      <c r="G17" s="57">
        <f t="shared" si="6"/>
        <v>449</v>
      </c>
      <c r="I17" s="58"/>
      <c r="J17" s="58"/>
      <c r="M17" s="59"/>
    </row>
    <row r="18" spans="1:14" ht="15.95" customHeight="1" x14ac:dyDescent="0.2">
      <c r="A18" s="41" t="s">
        <v>17</v>
      </c>
      <c r="B18" s="43">
        <f t="shared" si="1"/>
        <v>243242</v>
      </c>
      <c r="C18" s="24">
        <f t="shared" si="2"/>
        <v>194794</v>
      </c>
      <c r="D18" s="50">
        <f t="shared" si="5"/>
        <v>0</v>
      </c>
      <c r="E18" s="51">
        <f t="shared" si="4"/>
        <v>48448</v>
      </c>
      <c r="F18" s="51">
        <f t="shared" si="6"/>
        <v>47777</v>
      </c>
      <c r="G18" s="57">
        <f t="shared" si="6"/>
        <v>671</v>
      </c>
      <c r="I18" s="61"/>
      <c r="J18" s="58"/>
      <c r="M18" s="59"/>
    </row>
    <row r="19" spans="1:14" ht="15.95" customHeight="1" x14ac:dyDescent="0.2">
      <c r="A19" s="10" t="s">
        <v>18</v>
      </c>
      <c r="B19" s="43">
        <f t="shared" si="1"/>
        <v>231402</v>
      </c>
      <c r="C19" s="24">
        <f t="shared" si="2"/>
        <v>191115</v>
      </c>
      <c r="D19" s="50">
        <f t="shared" si="5"/>
        <v>0</v>
      </c>
      <c r="E19" s="51">
        <f t="shared" si="4"/>
        <v>40287</v>
      </c>
      <c r="F19" s="51">
        <f t="shared" si="6"/>
        <v>39630</v>
      </c>
      <c r="G19" s="57">
        <f t="shared" si="6"/>
        <v>657</v>
      </c>
      <c r="I19" s="61"/>
      <c r="J19" s="58"/>
    </row>
    <row r="20" spans="1:14" ht="15.95" customHeight="1" x14ac:dyDescent="0.2">
      <c r="A20" s="10" t="s">
        <v>19</v>
      </c>
      <c r="B20" s="43">
        <f t="shared" si="1"/>
        <v>254888</v>
      </c>
      <c r="C20" s="24">
        <f t="shared" si="2"/>
        <v>196380</v>
      </c>
      <c r="D20" s="50">
        <f t="shared" si="5"/>
        <v>154</v>
      </c>
      <c r="E20" s="51">
        <f t="shared" si="4"/>
        <v>58354</v>
      </c>
      <c r="F20" s="51">
        <f t="shared" si="6"/>
        <v>23528</v>
      </c>
      <c r="G20" s="57">
        <f t="shared" si="6"/>
        <v>34826</v>
      </c>
      <c r="I20" s="61"/>
      <c r="J20" s="58"/>
    </row>
    <row r="21" spans="1:14" ht="15.95" customHeight="1" x14ac:dyDescent="0.2">
      <c r="A21" s="10" t="s">
        <v>20</v>
      </c>
      <c r="B21" s="43">
        <f t="shared" si="1"/>
        <v>233082</v>
      </c>
      <c r="C21" s="24">
        <f t="shared" si="2"/>
        <v>186161</v>
      </c>
      <c r="D21" s="50">
        <f t="shared" si="5"/>
        <v>71</v>
      </c>
      <c r="E21" s="51">
        <f t="shared" si="4"/>
        <v>46850</v>
      </c>
      <c r="F21" s="51">
        <f t="shared" si="6"/>
        <v>46399</v>
      </c>
      <c r="G21" s="57">
        <f t="shared" si="6"/>
        <v>451</v>
      </c>
      <c r="I21" s="61"/>
      <c r="J21" s="58"/>
    </row>
    <row r="22" spans="1:14" ht="15.95" customHeight="1" x14ac:dyDescent="0.2">
      <c r="A22" s="10" t="s">
        <v>21</v>
      </c>
      <c r="B22" s="43">
        <f t="shared" si="1"/>
        <v>218022</v>
      </c>
      <c r="C22" s="24">
        <f t="shared" si="2"/>
        <v>164886</v>
      </c>
      <c r="D22" s="50">
        <f t="shared" si="5"/>
        <v>467</v>
      </c>
      <c r="E22" s="51">
        <f t="shared" si="4"/>
        <v>52669</v>
      </c>
      <c r="F22" s="51">
        <f t="shared" si="6"/>
        <v>51873</v>
      </c>
      <c r="G22" s="57">
        <f t="shared" si="6"/>
        <v>796</v>
      </c>
      <c r="I22" s="61"/>
      <c r="J22" s="58"/>
    </row>
    <row r="23" spans="1:14" ht="15.95" customHeight="1" x14ac:dyDescent="0.2">
      <c r="A23" s="10" t="s">
        <v>22</v>
      </c>
      <c r="B23" s="43">
        <f t="shared" si="1"/>
        <v>317543</v>
      </c>
      <c r="C23" s="24">
        <f t="shared" si="2"/>
        <v>251724</v>
      </c>
      <c r="D23" s="50">
        <f t="shared" si="5"/>
        <v>13456</v>
      </c>
      <c r="E23" s="51">
        <f t="shared" si="4"/>
        <v>52363</v>
      </c>
      <c r="F23" s="51">
        <f t="shared" si="6"/>
        <v>50839</v>
      </c>
      <c r="G23" s="57">
        <f t="shared" si="6"/>
        <v>1524</v>
      </c>
      <c r="I23" s="61"/>
      <c r="J23" s="58"/>
    </row>
    <row r="24" spans="1:14" ht="26.1" customHeight="1" x14ac:dyDescent="0.2">
      <c r="A24" s="10" t="s">
        <v>5</v>
      </c>
      <c r="B24" s="24"/>
      <c r="C24" s="24"/>
      <c r="D24" s="24"/>
      <c r="E24" s="51"/>
      <c r="F24" s="51"/>
      <c r="G24" s="57"/>
      <c r="I24" s="65"/>
      <c r="J24" s="58"/>
    </row>
    <row r="25" spans="1:14" ht="12.75" customHeight="1" x14ac:dyDescent="0.2">
      <c r="A25" s="10" t="s">
        <v>23</v>
      </c>
      <c r="B25" s="43">
        <f>SUM(B26:B37)</f>
        <v>2456112</v>
      </c>
      <c r="C25" s="24">
        <f>SUM(C26:C37)</f>
        <v>1928545</v>
      </c>
      <c r="D25" s="11" t="s">
        <v>9</v>
      </c>
      <c r="E25" s="51">
        <f>SUM(E26:E37)</f>
        <v>527567</v>
      </c>
      <c r="F25" s="51">
        <f>SUM(F26:F37)</f>
        <v>456431</v>
      </c>
      <c r="G25" s="57">
        <f>SUM(G26:G37)</f>
        <v>71136</v>
      </c>
      <c r="I25" s="58"/>
      <c r="J25" s="59"/>
      <c r="K25" s="59"/>
      <c r="L25" s="64"/>
    </row>
    <row r="26" spans="1:14" ht="15.95" customHeight="1" x14ac:dyDescent="0.2">
      <c r="A26" s="10" t="s">
        <v>11</v>
      </c>
      <c r="B26" s="24">
        <f>SUM(E26,C26)</f>
        <v>228709</v>
      </c>
      <c r="C26" s="14">
        <v>183739</v>
      </c>
      <c r="D26" s="11" t="s">
        <v>9</v>
      </c>
      <c r="E26" s="51">
        <f t="shared" ref="E26:E37" si="7">SUM(F26:G26)</f>
        <v>44970</v>
      </c>
      <c r="F26" s="67">
        <v>44389</v>
      </c>
      <c r="G26" s="59">
        <v>581</v>
      </c>
      <c r="I26" s="58"/>
      <c r="J26" s="59"/>
      <c r="K26" s="59"/>
      <c r="L26" s="64"/>
      <c r="M26" s="59"/>
      <c r="N26" s="59"/>
    </row>
    <row r="27" spans="1:14" ht="15.95" customHeight="1" x14ac:dyDescent="0.2">
      <c r="A27" s="10" t="s">
        <v>12</v>
      </c>
      <c r="B27" s="24">
        <f t="shared" ref="B27:B37" si="8">SUM(E27,C27)</f>
        <v>219001</v>
      </c>
      <c r="C27" s="14">
        <v>141645</v>
      </c>
      <c r="D27" s="11" t="s">
        <v>9</v>
      </c>
      <c r="E27" s="51">
        <f t="shared" si="7"/>
        <v>77356</v>
      </c>
      <c r="F27" s="67">
        <v>47059</v>
      </c>
      <c r="G27" s="59">
        <v>30297</v>
      </c>
      <c r="I27" s="58"/>
      <c r="J27" s="59"/>
      <c r="K27" s="59"/>
      <c r="L27" s="64"/>
      <c r="M27" s="59"/>
      <c r="N27" s="59"/>
    </row>
    <row r="28" spans="1:14" ht="15.95" customHeight="1" x14ac:dyDescent="0.2">
      <c r="A28" s="10" t="s">
        <v>13</v>
      </c>
      <c r="B28" s="24">
        <f t="shared" si="8"/>
        <v>227066</v>
      </c>
      <c r="C28" s="14">
        <v>194106</v>
      </c>
      <c r="D28" s="11" t="s">
        <v>9</v>
      </c>
      <c r="E28" s="51">
        <f t="shared" si="7"/>
        <v>32960</v>
      </c>
      <c r="F28" s="67">
        <v>32636</v>
      </c>
      <c r="G28" s="59">
        <v>324</v>
      </c>
      <c r="I28" s="58"/>
      <c r="J28" s="59"/>
      <c r="K28" s="59"/>
      <c r="L28" s="64"/>
      <c r="M28" s="59"/>
      <c r="N28" s="59"/>
    </row>
    <row r="29" spans="1:14" ht="15.95" customHeight="1" x14ac:dyDescent="0.2">
      <c r="A29" s="10" t="s">
        <v>14</v>
      </c>
      <c r="B29" s="24">
        <f t="shared" si="8"/>
        <v>196711</v>
      </c>
      <c r="C29" s="14">
        <v>160692</v>
      </c>
      <c r="D29" s="11" t="s">
        <v>9</v>
      </c>
      <c r="E29" s="51">
        <f t="shared" si="7"/>
        <v>36019</v>
      </c>
      <c r="F29" s="67">
        <v>35448</v>
      </c>
      <c r="G29" s="59">
        <v>571</v>
      </c>
      <c r="I29" s="58"/>
      <c r="J29" s="59"/>
      <c r="K29" s="59"/>
      <c r="L29" s="64"/>
      <c r="M29" s="59"/>
      <c r="N29" s="59"/>
    </row>
    <row r="30" spans="1:14" ht="15.95" customHeight="1" x14ac:dyDescent="0.2">
      <c r="A30" s="10" t="s">
        <v>15</v>
      </c>
      <c r="B30" s="24">
        <f t="shared" si="8"/>
        <v>171026</v>
      </c>
      <c r="C30" s="14">
        <v>138157</v>
      </c>
      <c r="D30" s="11" t="s">
        <v>9</v>
      </c>
      <c r="E30" s="51">
        <f t="shared" si="7"/>
        <v>32869</v>
      </c>
      <c r="F30" s="67">
        <v>32137</v>
      </c>
      <c r="G30" s="59">
        <v>732</v>
      </c>
      <c r="I30" s="58"/>
      <c r="J30" s="59"/>
      <c r="K30" s="59"/>
      <c r="L30" s="64"/>
      <c r="M30" s="59"/>
      <c r="N30" s="59"/>
    </row>
    <row r="31" spans="1:14" ht="15.95" customHeight="1" x14ac:dyDescent="0.2">
      <c r="A31" s="10" t="s">
        <v>16</v>
      </c>
      <c r="B31" s="24">
        <f t="shared" si="8"/>
        <v>180755</v>
      </c>
      <c r="C31" s="14">
        <v>143096</v>
      </c>
      <c r="D31" s="11" t="s">
        <v>9</v>
      </c>
      <c r="E31" s="51">
        <f t="shared" si="7"/>
        <v>37659</v>
      </c>
      <c r="F31" s="67">
        <v>37237</v>
      </c>
      <c r="G31" s="59">
        <v>422</v>
      </c>
      <c r="I31" s="58"/>
      <c r="J31" s="59"/>
      <c r="K31" s="59"/>
      <c r="L31" s="64"/>
      <c r="M31" s="59"/>
      <c r="N31" s="59"/>
    </row>
    <row r="32" spans="1:14" ht="15.95" customHeight="1" x14ac:dyDescent="0.2">
      <c r="A32" s="41" t="s">
        <v>17</v>
      </c>
      <c r="B32" s="24">
        <f t="shared" si="8"/>
        <v>194778</v>
      </c>
      <c r="C32" s="14">
        <v>156038</v>
      </c>
      <c r="D32" s="11" t="s">
        <v>9</v>
      </c>
      <c r="E32" s="51">
        <f t="shared" si="7"/>
        <v>38740</v>
      </c>
      <c r="F32" s="67">
        <v>38086</v>
      </c>
      <c r="G32" s="59">
        <v>654</v>
      </c>
      <c r="I32" s="58"/>
      <c r="J32" s="59"/>
      <c r="K32" s="59"/>
      <c r="L32" s="64"/>
      <c r="M32" s="59"/>
      <c r="N32" s="59"/>
    </row>
    <row r="33" spans="1:14" ht="15.95" customHeight="1" x14ac:dyDescent="0.2">
      <c r="A33" s="10" t="s">
        <v>18</v>
      </c>
      <c r="B33" s="24">
        <f t="shared" si="8"/>
        <v>192053</v>
      </c>
      <c r="C33" s="14">
        <v>156296</v>
      </c>
      <c r="D33" s="11" t="s">
        <v>9</v>
      </c>
      <c r="E33" s="51">
        <f t="shared" si="7"/>
        <v>35757</v>
      </c>
      <c r="F33" s="67">
        <v>35278</v>
      </c>
      <c r="G33" s="59">
        <v>479</v>
      </c>
      <c r="I33" s="58"/>
      <c r="J33" s="59"/>
      <c r="K33" s="59"/>
      <c r="L33" s="64"/>
      <c r="M33" s="59"/>
      <c r="N33" s="59"/>
    </row>
    <row r="34" spans="1:14" ht="15.95" customHeight="1" x14ac:dyDescent="0.2">
      <c r="A34" s="10" t="s">
        <v>19</v>
      </c>
      <c r="B34" s="24">
        <f t="shared" si="8"/>
        <v>215071</v>
      </c>
      <c r="C34" s="14">
        <v>163169</v>
      </c>
      <c r="D34" s="11" t="s">
        <v>9</v>
      </c>
      <c r="E34" s="51">
        <f t="shared" si="7"/>
        <v>51902</v>
      </c>
      <c r="F34" s="67">
        <v>17238</v>
      </c>
      <c r="G34" s="59">
        <v>34664</v>
      </c>
      <c r="I34" s="58"/>
      <c r="J34" s="59"/>
      <c r="K34" s="59"/>
      <c r="L34" s="64"/>
      <c r="M34" s="59"/>
      <c r="N34" s="59"/>
    </row>
    <row r="35" spans="1:14" ht="15.95" customHeight="1" x14ac:dyDescent="0.2">
      <c r="A35" s="10" t="s">
        <v>20</v>
      </c>
      <c r="B35" s="24">
        <f t="shared" si="8"/>
        <v>197127</v>
      </c>
      <c r="C35" s="14">
        <v>154371</v>
      </c>
      <c r="D35" s="11" t="s">
        <v>9</v>
      </c>
      <c r="E35" s="51">
        <f t="shared" si="7"/>
        <v>42756</v>
      </c>
      <c r="F35" s="67">
        <v>42396</v>
      </c>
      <c r="G35" s="59">
        <v>360</v>
      </c>
      <c r="I35" s="58"/>
      <c r="J35" s="59"/>
      <c r="K35" s="59"/>
      <c r="L35" s="64"/>
      <c r="M35" s="59"/>
      <c r="N35" s="59"/>
    </row>
    <row r="36" spans="1:14" ht="15.95" customHeight="1" x14ac:dyDescent="0.2">
      <c r="A36" s="10" t="s">
        <v>21</v>
      </c>
      <c r="B36" s="24">
        <f t="shared" si="8"/>
        <v>184710</v>
      </c>
      <c r="C36" s="14">
        <v>134792</v>
      </c>
      <c r="D36" s="11" t="s">
        <v>9</v>
      </c>
      <c r="E36" s="51">
        <f t="shared" si="7"/>
        <v>49918</v>
      </c>
      <c r="F36" s="67">
        <v>49216</v>
      </c>
      <c r="G36" s="59">
        <v>702</v>
      </c>
      <c r="I36" s="58"/>
      <c r="J36" s="59"/>
      <c r="K36" s="59"/>
      <c r="L36" s="64"/>
      <c r="M36" s="59"/>
      <c r="N36" s="59"/>
    </row>
    <row r="37" spans="1:14" ht="15.95" customHeight="1" x14ac:dyDescent="0.2">
      <c r="A37" s="10" t="s">
        <v>22</v>
      </c>
      <c r="B37" s="24">
        <f t="shared" si="8"/>
        <v>249105</v>
      </c>
      <c r="C37" s="14">
        <v>202444</v>
      </c>
      <c r="D37" s="11" t="s">
        <v>9</v>
      </c>
      <c r="E37" s="51">
        <f t="shared" si="7"/>
        <v>46661</v>
      </c>
      <c r="F37" s="67">
        <v>45311</v>
      </c>
      <c r="G37" s="59">
        <v>1350</v>
      </c>
      <c r="I37" s="58"/>
      <c r="J37" s="59"/>
      <c r="K37" s="59"/>
      <c r="L37" s="64"/>
      <c r="M37" s="59"/>
      <c r="N37" s="59"/>
    </row>
    <row r="38" spans="1:14" ht="26.1" customHeight="1" x14ac:dyDescent="0.2">
      <c r="A38" s="10" t="s">
        <v>24</v>
      </c>
      <c r="B38" s="28">
        <f>SUM(B39:B50)</f>
        <v>174577</v>
      </c>
      <c r="C38" s="28">
        <f>SUM(C39:C50)</f>
        <v>127836</v>
      </c>
      <c r="D38" s="12" t="s">
        <v>9</v>
      </c>
      <c r="E38" s="57">
        <f>SUM(E39:E50)</f>
        <v>46741</v>
      </c>
      <c r="F38" s="51">
        <f>SUM(F39:F50)</f>
        <v>46504</v>
      </c>
      <c r="G38" s="68">
        <f>SUM(G39:G50)</f>
        <v>237</v>
      </c>
      <c r="I38" s="58"/>
    </row>
    <row r="39" spans="1:14" ht="15.95" customHeight="1" x14ac:dyDescent="0.2">
      <c r="A39" s="10" t="s">
        <v>11</v>
      </c>
      <c r="B39" s="24">
        <f>SUM(C39+E39)</f>
        <v>51401</v>
      </c>
      <c r="C39" s="59">
        <v>45248</v>
      </c>
      <c r="D39" s="11" t="s">
        <v>9</v>
      </c>
      <c r="E39" s="51">
        <f t="shared" ref="E39:E50" si="9">SUM(F39:G39)</f>
        <v>6153</v>
      </c>
      <c r="F39" s="67">
        <v>6131</v>
      </c>
      <c r="G39" s="59">
        <v>22</v>
      </c>
      <c r="I39" s="59"/>
    </row>
    <row r="40" spans="1:14" ht="15.95" customHeight="1" x14ac:dyDescent="0.2">
      <c r="A40" s="10" t="s">
        <v>12</v>
      </c>
      <c r="B40" s="24">
        <f t="shared" ref="B40:B50" si="10">SUM(C40+E40)</f>
        <v>12478</v>
      </c>
      <c r="C40" s="59">
        <v>7703</v>
      </c>
      <c r="D40" s="11" t="s">
        <v>9</v>
      </c>
      <c r="E40" s="51">
        <f t="shared" si="9"/>
        <v>4775</v>
      </c>
      <c r="F40" s="67">
        <v>4769</v>
      </c>
      <c r="G40" s="59">
        <v>6</v>
      </c>
      <c r="I40" s="59"/>
    </row>
    <row r="41" spans="1:14" ht="15.95" customHeight="1" x14ac:dyDescent="0.2">
      <c r="A41" s="10" t="s">
        <v>13</v>
      </c>
      <c r="B41" s="24">
        <f t="shared" si="10"/>
        <v>11656</v>
      </c>
      <c r="C41" s="59">
        <v>8435</v>
      </c>
      <c r="D41" s="11" t="s">
        <v>9</v>
      </c>
      <c r="E41" s="51">
        <f t="shared" si="9"/>
        <v>3221</v>
      </c>
      <c r="F41" s="67">
        <v>3213</v>
      </c>
      <c r="G41" s="59">
        <v>8</v>
      </c>
      <c r="I41" s="59"/>
    </row>
    <row r="42" spans="1:14" ht="15.95" customHeight="1" x14ac:dyDescent="0.2">
      <c r="A42" s="10" t="s">
        <v>14</v>
      </c>
      <c r="B42" s="24">
        <f t="shared" si="10"/>
        <v>12841</v>
      </c>
      <c r="C42" s="59">
        <v>9244</v>
      </c>
      <c r="D42" s="11" t="s">
        <v>9</v>
      </c>
      <c r="E42" s="51">
        <f t="shared" si="9"/>
        <v>3597</v>
      </c>
      <c r="F42" s="67">
        <v>3592</v>
      </c>
      <c r="G42" s="59">
        <v>5</v>
      </c>
      <c r="I42" s="59"/>
    </row>
    <row r="43" spans="1:14" ht="15.95" customHeight="1" x14ac:dyDescent="0.2">
      <c r="A43" s="10" t="s">
        <v>15</v>
      </c>
      <c r="B43" s="24">
        <f t="shared" si="10"/>
        <v>10042</v>
      </c>
      <c r="C43" s="59">
        <v>6981</v>
      </c>
      <c r="D43" s="11" t="s">
        <v>9</v>
      </c>
      <c r="E43" s="51">
        <f t="shared" si="9"/>
        <v>3061</v>
      </c>
      <c r="F43" s="67">
        <v>3050</v>
      </c>
      <c r="G43" s="59">
        <v>11</v>
      </c>
      <c r="I43" s="59"/>
    </row>
    <row r="44" spans="1:14" ht="15.95" customHeight="1" x14ac:dyDescent="0.2">
      <c r="A44" s="10" t="s">
        <v>16</v>
      </c>
      <c r="B44" s="24">
        <f t="shared" si="10"/>
        <v>10469</v>
      </c>
      <c r="C44" s="59">
        <v>6611</v>
      </c>
      <c r="D44" s="11" t="s">
        <v>9</v>
      </c>
      <c r="E44" s="51">
        <f t="shared" si="9"/>
        <v>3858</v>
      </c>
      <c r="F44" s="67">
        <v>3844</v>
      </c>
      <c r="G44" s="59">
        <v>14</v>
      </c>
      <c r="I44" s="59"/>
    </row>
    <row r="45" spans="1:14" ht="15.95" customHeight="1" x14ac:dyDescent="0.2">
      <c r="A45" s="41" t="s">
        <v>17</v>
      </c>
      <c r="B45" s="24">
        <f t="shared" si="10"/>
        <v>13372</v>
      </c>
      <c r="C45" s="59">
        <v>9665</v>
      </c>
      <c r="D45" s="11" t="s">
        <v>9</v>
      </c>
      <c r="E45" s="51">
        <f t="shared" si="9"/>
        <v>3707</v>
      </c>
      <c r="F45" s="67">
        <v>3698</v>
      </c>
      <c r="G45" s="59">
        <v>9</v>
      </c>
      <c r="I45" s="59"/>
    </row>
    <row r="46" spans="1:14" ht="15.95" customHeight="1" x14ac:dyDescent="0.2">
      <c r="A46" s="10" t="s">
        <v>18</v>
      </c>
      <c r="B46" s="24">
        <f t="shared" si="10"/>
        <v>10990</v>
      </c>
      <c r="C46" s="59">
        <v>7095</v>
      </c>
      <c r="D46" s="11" t="s">
        <v>9</v>
      </c>
      <c r="E46" s="51">
        <f t="shared" si="9"/>
        <v>3895</v>
      </c>
      <c r="F46" s="67">
        <v>3874</v>
      </c>
      <c r="G46" s="59">
        <v>21</v>
      </c>
      <c r="I46" s="59"/>
    </row>
    <row r="47" spans="1:14" ht="15.95" customHeight="1" x14ac:dyDescent="0.2">
      <c r="A47" s="10" t="s">
        <v>19</v>
      </c>
      <c r="B47" s="24">
        <f t="shared" si="10"/>
        <v>12135</v>
      </c>
      <c r="C47" s="59">
        <v>7119</v>
      </c>
      <c r="D47" s="11" t="s">
        <v>9</v>
      </c>
      <c r="E47" s="51">
        <f t="shared" si="9"/>
        <v>5016</v>
      </c>
      <c r="F47" s="67">
        <v>4959</v>
      </c>
      <c r="G47" s="59">
        <v>57</v>
      </c>
      <c r="I47" s="59"/>
    </row>
    <row r="48" spans="1:14" ht="15.95" customHeight="1" x14ac:dyDescent="0.2">
      <c r="A48" s="10" t="s">
        <v>20</v>
      </c>
      <c r="B48" s="24">
        <f t="shared" si="10"/>
        <v>9013</v>
      </c>
      <c r="C48" s="59">
        <v>5793</v>
      </c>
      <c r="D48" s="11" t="s">
        <v>9</v>
      </c>
      <c r="E48" s="51">
        <f t="shared" si="9"/>
        <v>3220</v>
      </c>
      <c r="F48" s="67">
        <v>3216</v>
      </c>
      <c r="G48" s="59">
        <v>4</v>
      </c>
      <c r="I48" s="59"/>
    </row>
    <row r="49" spans="1:14" ht="15.95" customHeight="1" x14ac:dyDescent="0.2">
      <c r="A49" s="10" t="s">
        <v>21</v>
      </c>
      <c r="B49" s="24">
        <f t="shared" si="10"/>
        <v>4199</v>
      </c>
      <c r="C49" s="59">
        <v>2679</v>
      </c>
      <c r="D49" s="11" t="s">
        <v>9</v>
      </c>
      <c r="E49" s="51">
        <f t="shared" si="9"/>
        <v>1520</v>
      </c>
      <c r="F49" s="67">
        <v>1482</v>
      </c>
      <c r="G49" s="59">
        <v>38</v>
      </c>
      <c r="I49" s="59"/>
    </row>
    <row r="50" spans="1:14" ht="15.95" customHeight="1" x14ac:dyDescent="0.2">
      <c r="A50" s="10" t="s">
        <v>22</v>
      </c>
      <c r="B50" s="24">
        <f t="shared" si="10"/>
        <v>15981</v>
      </c>
      <c r="C50" s="59">
        <v>11263</v>
      </c>
      <c r="D50" s="11" t="s">
        <v>9</v>
      </c>
      <c r="E50" s="51">
        <f t="shared" si="9"/>
        <v>4718</v>
      </c>
      <c r="F50" s="67">
        <v>4676</v>
      </c>
      <c r="G50" s="59">
        <v>42</v>
      </c>
      <c r="I50" s="59"/>
    </row>
    <row r="51" spans="1:14" ht="26.1" customHeight="1" x14ac:dyDescent="0.2">
      <c r="A51" s="13" t="s">
        <v>25</v>
      </c>
      <c r="B51" s="24">
        <f t="shared" ref="B51:G51" si="11">SUM(B52:B56,B57:B63)</f>
        <v>420543</v>
      </c>
      <c r="C51" s="24">
        <f t="shared" si="11"/>
        <v>334091</v>
      </c>
      <c r="D51" s="24">
        <f t="shared" si="11"/>
        <v>36774</v>
      </c>
      <c r="E51" s="24">
        <f t="shared" si="11"/>
        <v>49678</v>
      </c>
      <c r="F51" s="24">
        <f t="shared" si="11"/>
        <v>48981</v>
      </c>
      <c r="G51" s="28">
        <f t="shared" si="11"/>
        <v>697</v>
      </c>
      <c r="I51" s="61"/>
    </row>
    <row r="52" spans="1:14" ht="15.95" customHeight="1" x14ac:dyDescent="0.2">
      <c r="A52" s="10" t="s">
        <v>11</v>
      </c>
      <c r="B52" s="24">
        <f>SUM(C52,D52,E52)</f>
        <v>44163</v>
      </c>
      <c r="C52" s="14">
        <v>31556</v>
      </c>
      <c r="D52" s="47">
        <v>4192</v>
      </c>
      <c r="E52" s="51">
        <f>SUM(F52:G52)</f>
        <v>8415</v>
      </c>
      <c r="F52" s="53">
        <v>8405</v>
      </c>
      <c r="G52" s="54">
        <v>10</v>
      </c>
      <c r="I52" s="63"/>
    </row>
    <row r="53" spans="1:14" ht="15.95" customHeight="1" x14ac:dyDescent="0.2">
      <c r="A53" s="10" t="s">
        <v>12</v>
      </c>
      <c r="B53" s="24">
        <f>SUM(C53,D53,E53)</f>
        <v>48362</v>
      </c>
      <c r="C53" s="14">
        <v>29903</v>
      </c>
      <c r="D53" s="47">
        <v>10019</v>
      </c>
      <c r="E53" s="51">
        <f>SUM(F53:G53)</f>
        <v>8440</v>
      </c>
      <c r="F53" s="53">
        <v>8424</v>
      </c>
      <c r="G53" s="54">
        <v>16</v>
      </c>
      <c r="I53" s="61"/>
    </row>
    <row r="54" spans="1:14" ht="15.95" customHeight="1" x14ac:dyDescent="0.2">
      <c r="A54" s="10" t="s">
        <v>13</v>
      </c>
      <c r="B54" s="24">
        <f>SUM(C54,D54,E54)</f>
        <v>42279</v>
      </c>
      <c r="C54" s="14">
        <v>29701</v>
      </c>
      <c r="D54" s="47">
        <v>7673</v>
      </c>
      <c r="E54" s="51">
        <f>SUM(F54:G54)</f>
        <v>4905</v>
      </c>
      <c r="F54" s="53">
        <v>4872</v>
      </c>
      <c r="G54" s="54">
        <v>33</v>
      </c>
      <c r="I54" s="62"/>
    </row>
    <row r="55" spans="1:14" ht="15.95" customHeight="1" x14ac:dyDescent="0.2">
      <c r="A55" s="10" t="s">
        <v>14</v>
      </c>
      <c r="B55" s="24">
        <f>SUM(C55,D55,E55)</f>
        <v>35400</v>
      </c>
      <c r="C55" s="14">
        <v>28452</v>
      </c>
      <c r="D55" s="47">
        <v>693</v>
      </c>
      <c r="E55" s="51">
        <f>SUM(F55:G55)</f>
        <v>6255</v>
      </c>
      <c r="F55" s="53">
        <v>6226</v>
      </c>
      <c r="G55" s="54">
        <v>29</v>
      </c>
      <c r="I55" s="61"/>
    </row>
    <row r="56" spans="1:14" ht="15.95" customHeight="1" x14ac:dyDescent="0.2">
      <c r="A56" s="10" t="s">
        <v>15</v>
      </c>
      <c r="B56" s="24">
        <f>SUM(C56,D56,E56)</f>
        <v>24801</v>
      </c>
      <c r="C56" s="14">
        <v>20621</v>
      </c>
      <c r="D56" s="48">
        <v>1</v>
      </c>
      <c r="E56" s="51">
        <f>SUM(F56:G56)</f>
        <v>4179</v>
      </c>
      <c r="F56" s="53">
        <v>4128</v>
      </c>
      <c r="G56" s="46">
        <v>51</v>
      </c>
    </row>
    <row r="57" spans="1:14" ht="15.75" customHeight="1" x14ac:dyDescent="0.2">
      <c r="A57" s="10" t="s">
        <v>16</v>
      </c>
      <c r="B57" s="24">
        <f t="shared" ref="B57:B63" si="12">SUM(C57,D57,E57)</f>
        <v>25893</v>
      </c>
      <c r="C57" s="14">
        <v>19522</v>
      </c>
      <c r="D57" s="49">
        <v>48</v>
      </c>
      <c r="E57" s="51">
        <f t="shared" ref="E57:E63" si="13">SUM(F57:G57)</f>
        <v>6323</v>
      </c>
      <c r="F57" s="53">
        <v>6310</v>
      </c>
      <c r="G57" s="46">
        <v>13</v>
      </c>
    </row>
    <row r="58" spans="1:14" ht="15.75" customHeight="1" x14ac:dyDescent="0.2">
      <c r="A58" s="41" t="s">
        <v>17</v>
      </c>
      <c r="B58" s="24">
        <f t="shared" si="12"/>
        <v>35092</v>
      </c>
      <c r="C58" s="14">
        <v>29091</v>
      </c>
      <c r="D58" s="49">
        <v>0</v>
      </c>
      <c r="E58" s="51">
        <f t="shared" si="13"/>
        <v>6001</v>
      </c>
      <c r="F58" s="53">
        <v>5993</v>
      </c>
      <c r="G58" s="54">
        <v>8</v>
      </c>
    </row>
    <row r="59" spans="1:14" s="1" customFormat="1" ht="15.75" customHeight="1" x14ac:dyDescent="0.2">
      <c r="A59" s="10" t="s">
        <v>18</v>
      </c>
      <c r="B59" s="24">
        <f t="shared" si="12"/>
        <v>28359</v>
      </c>
      <c r="C59" s="14">
        <v>27724</v>
      </c>
      <c r="D59" s="49">
        <v>0</v>
      </c>
      <c r="E59" s="51">
        <f t="shared" si="13"/>
        <v>635</v>
      </c>
      <c r="F59" s="53">
        <v>478</v>
      </c>
      <c r="G59" s="54">
        <v>157</v>
      </c>
      <c r="H59" s="21"/>
      <c r="I59" s="3"/>
      <c r="J59" s="3"/>
      <c r="K59" s="3"/>
      <c r="L59" s="3"/>
      <c r="M59" s="3"/>
      <c r="N59" s="3"/>
    </row>
    <row r="60" spans="1:14" s="1" customFormat="1" ht="15.75" customHeight="1" x14ac:dyDescent="0.2">
      <c r="A60" s="10" t="s">
        <v>19</v>
      </c>
      <c r="B60" s="24">
        <f t="shared" si="12"/>
        <v>27682</v>
      </c>
      <c r="C60" s="14">
        <v>26092</v>
      </c>
      <c r="D60" s="49">
        <v>154</v>
      </c>
      <c r="E60" s="51">
        <f t="shared" si="13"/>
        <v>1436</v>
      </c>
      <c r="F60" s="53">
        <v>1331</v>
      </c>
      <c r="G60" s="54">
        <v>105</v>
      </c>
      <c r="H60" s="21"/>
      <c r="I60" s="3"/>
      <c r="J60" s="3"/>
      <c r="K60" s="3"/>
      <c r="L60" s="3"/>
      <c r="M60" s="3"/>
      <c r="N60" s="3"/>
    </row>
    <row r="61" spans="1:14" s="1" customFormat="1" ht="15.75" customHeight="1" x14ac:dyDescent="0.2">
      <c r="A61" s="10" t="s">
        <v>20</v>
      </c>
      <c r="B61" s="24">
        <f t="shared" si="12"/>
        <v>26942</v>
      </c>
      <c r="C61" s="14">
        <v>25997</v>
      </c>
      <c r="D61" s="48">
        <v>71</v>
      </c>
      <c r="E61" s="51">
        <f t="shared" si="13"/>
        <v>874</v>
      </c>
      <c r="F61" s="53">
        <v>787</v>
      </c>
      <c r="G61" s="54">
        <v>87</v>
      </c>
      <c r="H61" s="21"/>
      <c r="I61" s="3"/>
      <c r="J61" s="3"/>
      <c r="K61" s="3"/>
      <c r="L61" s="3"/>
      <c r="M61" s="3"/>
      <c r="N61" s="3"/>
    </row>
    <row r="62" spans="1:14" s="1" customFormat="1" ht="15.75" customHeight="1" x14ac:dyDescent="0.2">
      <c r="A62" s="10" t="s">
        <v>21</v>
      </c>
      <c r="B62" s="24">
        <f>SUM(C62,D62,E62)</f>
        <v>29113</v>
      </c>
      <c r="C62" s="14">
        <v>27415</v>
      </c>
      <c r="D62" s="48">
        <v>467</v>
      </c>
      <c r="E62" s="51">
        <f t="shared" si="13"/>
        <v>1231</v>
      </c>
      <c r="F62" s="53">
        <v>1175</v>
      </c>
      <c r="G62" s="54">
        <v>56</v>
      </c>
      <c r="H62" s="2"/>
      <c r="I62" s="4"/>
      <c r="J62" s="3"/>
      <c r="K62" s="3"/>
      <c r="L62" s="3"/>
      <c r="M62" s="3"/>
      <c r="N62" s="3"/>
    </row>
    <row r="63" spans="1:14" s="1" customFormat="1" ht="15.75" customHeight="1" x14ac:dyDescent="0.2">
      <c r="A63" s="10" t="s">
        <v>22</v>
      </c>
      <c r="B63" s="24">
        <f t="shared" si="12"/>
        <v>52457</v>
      </c>
      <c r="C63" s="14">
        <v>38017</v>
      </c>
      <c r="D63" s="47">
        <v>13456</v>
      </c>
      <c r="E63" s="51">
        <f t="shared" si="13"/>
        <v>984</v>
      </c>
      <c r="F63" s="53">
        <v>852</v>
      </c>
      <c r="G63" s="54">
        <v>132</v>
      </c>
      <c r="H63" s="21"/>
      <c r="I63" s="4"/>
      <c r="J63" s="3"/>
      <c r="K63" s="3"/>
      <c r="L63" s="3"/>
      <c r="M63" s="3"/>
      <c r="N63" s="3"/>
    </row>
    <row r="64" spans="1:14" s="1" customFormat="1" ht="12.75" customHeight="1" x14ac:dyDescent="0.2">
      <c r="A64" s="15"/>
      <c r="B64" s="25"/>
      <c r="C64" s="17"/>
      <c r="D64" s="16"/>
      <c r="E64" s="25"/>
      <c r="F64" s="17"/>
      <c r="G64" s="18"/>
      <c r="H64" s="21"/>
      <c r="I64" s="4"/>
      <c r="J64" s="3"/>
      <c r="K64" s="3"/>
      <c r="L64" s="3"/>
      <c r="M64" s="3"/>
      <c r="N64" s="3"/>
    </row>
    <row r="65" spans="1:14" s="1" customFormat="1" ht="12.75" customHeight="1" x14ac:dyDescent="0.2">
      <c r="A65" s="13"/>
      <c r="B65" s="19"/>
      <c r="C65" s="20"/>
      <c r="D65" s="19"/>
      <c r="E65" s="20"/>
      <c r="F65" s="20"/>
      <c r="G65" s="20"/>
      <c r="H65" s="21"/>
      <c r="I65" s="3"/>
      <c r="J65" s="3"/>
      <c r="K65" s="3"/>
      <c r="L65" s="3"/>
      <c r="M65" s="3"/>
      <c r="N65" s="3"/>
    </row>
    <row r="66" spans="1:14" s="1" customFormat="1" ht="12.75" customHeight="1" x14ac:dyDescent="0.2">
      <c r="A66" s="29" t="s">
        <v>37</v>
      </c>
      <c r="B66" s="30"/>
      <c r="C66" s="29"/>
      <c r="D66" s="29"/>
      <c r="E66" s="30"/>
      <c r="F66" s="29"/>
      <c r="G66" s="13"/>
      <c r="H66" s="21"/>
      <c r="I66" s="3"/>
      <c r="J66" s="3"/>
      <c r="K66" s="3"/>
      <c r="L66" s="3"/>
      <c r="M66" s="3"/>
      <c r="N66" s="3"/>
    </row>
    <row r="67" spans="1:14" s="1" customFormat="1" ht="12.75" customHeight="1" x14ac:dyDescent="0.2">
      <c r="A67" s="84" t="s">
        <v>33</v>
      </c>
      <c r="B67" s="84"/>
      <c r="C67" s="84"/>
      <c r="D67" s="84"/>
      <c r="E67" s="84"/>
      <c r="F67" s="84"/>
      <c r="G67" s="84"/>
      <c r="H67" s="21"/>
      <c r="I67" s="3"/>
      <c r="J67" s="3"/>
      <c r="K67" s="3"/>
      <c r="L67" s="3"/>
      <c r="M67" s="3"/>
      <c r="N67" s="3"/>
    </row>
    <row r="68" spans="1:14" x14ac:dyDescent="0.2">
      <c r="A68" s="84" t="s">
        <v>32</v>
      </c>
      <c r="B68" s="84"/>
      <c r="C68" s="84"/>
      <c r="D68" s="84"/>
      <c r="E68" s="84"/>
      <c r="F68" s="84"/>
      <c r="G68" s="84"/>
    </row>
    <row r="69" spans="1:14" x14ac:dyDescent="0.2">
      <c r="A69" s="84" t="s">
        <v>34</v>
      </c>
      <c r="B69" s="84"/>
      <c r="C69" s="84"/>
      <c r="D69" s="84"/>
      <c r="E69" s="84"/>
      <c r="F69" s="84"/>
      <c r="G69" s="84"/>
    </row>
    <row r="70" spans="1:14" x14ac:dyDescent="0.2">
      <c r="A70" s="84" t="s">
        <v>35</v>
      </c>
      <c r="B70" s="84"/>
      <c r="C70" s="84"/>
      <c r="D70" s="84"/>
      <c r="E70" s="84"/>
      <c r="F70" s="84"/>
      <c r="G70" s="84"/>
    </row>
    <row r="71" spans="1:14" x14ac:dyDescent="0.2">
      <c r="A71" s="82" t="s">
        <v>36</v>
      </c>
      <c r="B71" s="82"/>
      <c r="C71" s="82"/>
      <c r="D71" s="82"/>
      <c r="E71" s="82"/>
      <c r="F71" s="82"/>
      <c r="G71" s="82"/>
    </row>
    <row r="72" spans="1:14" x14ac:dyDescent="0.2">
      <c r="A72" s="31" t="s">
        <v>29</v>
      </c>
      <c r="B72" s="32"/>
      <c r="C72" s="33"/>
      <c r="D72" s="33"/>
      <c r="E72" s="34"/>
      <c r="F72" s="33"/>
      <c r="G72" s="33"/>
    </row>
    <row r="73" spans="1:14" x14ac:dyDescent="0.2">
      <c r="A73" s="52" t="s">
        <v>28</v>
      </c>
      <c r="B73" s="32"/>
      <c r="C73" s="33"/>
      <c r="D73" s="33"/>
      <c r="E73" s="34"/>
      <c r="F73" s="33"/>
      <c r="G73" s="33"/>
    </row>
    <row r="74" spans="1:14" x14ac:dyDescent="0.2">
      <c r="A74" s="83" t="s">
        <v>26</v>
      </c>
      <c r="B74" s="83"/>
      <c r="C74" s="33"/>
      <c r="D74" s="33"/>
      <c r="E74" s="34"/>
      <c r="F74" s="33"/>
      <c r="G74" s="33"/>
    </row>
    <row r="75" spans="1:14" x14ac:dyDescent="0.2">
      <c r="A75" s="35"/>
      <c r="B75" s="36"/>
      <c r="C75" s="33"/>
      <c r="D75" s="37"/>
      <c r="E75" s="34"/>
      <c r="F75" s="33"/>
      <c r="G75" s="33"/>
    </row>
    <row r="76" spans="1:14" x14ac:dyDescent="0.2">
      <c r="A76" s="35"/>
      <c r="B76" s="36"/>
      <c r="C76" s="33"/>
      <c r="D76" s="37"/>
      <c r="E76" s="34"/>
      <c r="F76" s="33"/>
      <c r="G76" s="33"/>
    </row>
    <row r="77" spans="1:14" x14ac:dyDescent="0.2">
      <c r="A77" s="35"/>
      <c r="B77" s="36"/>
      <c r="C77" s="33"/>
      <c r="D77" s="37"/>
      <c r="E77" s="34"/>
      <c r="F77" s="33"/>
      <c r="G77" s="33"/>
    </row>
    <row r="78" spans="1:14" x14ac:dyDescent="0.2">
      <c r="A78" s="35"/>
      <c r="B78" s="36"/>
      <c r="C78" s="33"/>
      <c r="D78" s="37"/>
      <c r="E78" s="34"/>
      <c r="F78" s="33"/>
      <c r="G78" s="33"/>
    </row>
    <row r="79" spans="1:14" x14ac:dyDescent="0.2">
      <c r="A79" s="37"/>
      <c r="B79" s="36"/>
      <c r="C79" s="37"/>
      <c r="D79" s="37"/>
      <c r="E79" s="36"/>
      <c r="F79" s="37"/>
      <c r="G79" s="37"/>
    </row>
    <row r="80" spans="1:14" x14ac:dyDescent="0.2">
      <c r="A80" s="37"/>
      <c r="B80" s="36"/>
      <c r="C80" s="37"/>
      <c r="D80" s="37"/>
      <c r="E80" s="36"/>
      <c r="F80" s="37"/>
      <c r="G80" s="37"/>
    </row>
    <row r="81" spans="1:7" x14ac:dyDescent="0.2">
      <c r="A81" s="38"/>
      <c r="B81" s="39"/>
      <c r="C81" s="38"/>
      <c r="D81" s="38"/>
      <c r="E81" s="39"/>
      <c r="F81" s="38"/>
      <c r="G81" s="37"/>
    </row>
    <row r="86" spans="1:7" x14ac:dyDescent="0.2">
      <c r="A86" s="38"/>
      <c r="B86" s="39"/>
      <c r="C86" s="38"/>
      <c r="D86" s="38"/>
      <c r="E86" s="39"/>
      <c r="F86" s="38"/>
      <c r="G86" s="37"/>
    </row>
    <row r="87" spans="1:7" x14ac:dyDescent="0.2">
      <c r="A87" s="38"/>
      <c r="B87" s="39"/>
      <c r="C87" s="38"/>
      <c r="D87" s="38"/>
      <c r="E87" s="39"/>
      <c r="F87" s="38"/>
      <c r="G87" s="37"/>
    </row>
  </sheetData>
  <mergeCells count="17">
    <mergeCell ref="A71:G71"/>
    <mergeCell ref="A74:B74"/>
    <mergeCell ref="A67:G67"/>
    <mergeCell ref="A68:G68"/>
    <mergeCell ref="A69:G69"/>
    <mergeCell ref="A70:G70"/>
    <mergeCell ref="A1:G1"/>
    <mergeCell ref="A2:G2"/>
    <mergeCell ref="A4:A8"/>
    <mergeCell ref="B4:G5"/>
    <mergeCell ref="B6:B8"/>
    <mergeCell ref="C6:C8"/>
    <mergeCell ref="D6:D8"/>
    <mergeCell ref="E6:G6"/>
    <mergeCell ref="E7:E8"/>
    <mergeCell ref="F7:F8"/>
    <mergeCell ref="G7:G8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50" max="16383" man="1"/>
  </rowBreaks>
  <ignoredErrors>
    <ignoredError sqref="E38 E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</vt:lpstr>
      <vt:lpstr>'39'!Títulos_a_imprimir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DANIEL PREUDHOMME</cp:lastModifiedBy>
  <cp:lastPrinted>2024-11-12T14:48:56Z</cp:lastPrinted>
  <dcterms:created xsi:type="dcterms:W3CDTF">2004-01-28T18:24:02Z</dcterms:created>
  <dcterms:modified xsi:type="dcterms:W3CDTF">2025-06-20T13:42:27Z</dcterms:modified>
</cp:coreProperties>
</file>