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E.AMBIENTAL 2018-22\ENTREGA\"/>
    </mc:Choice>
  </mc:AlternateContent>
  <bookViews>
    <workbookView xWindow="0" yWindow="0" windowWidth="14955" windowHeight="11325"/>
  </bookViews>
  <sheets>
    <sheet name="Hoja1" sheetId="2" r:id="rId1"/>
  </sheets>
  <definedNames>
    <definedName name="_xlnm.Print_Titles" localSheetId="0">Hoja1!$1:$4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2" l="1"/>
  <c r="C9" i="2"/>
  <c r="C8" i="2" s="1"/>
  <c r="D10" i="2"/>
  <c r="E10" i="2"/>
  <c r="C11" i="2"/>
  <c r="C12" i="2"/>
  <c r="C13" i="2"/>
  <c r="D14" i="2"/>
  <c r="C15" i="2"/>
  <c r="C16" i="2"/>
  <c r="C17" i="2"/>
  <c r="C18" i="2"/>
  <c r="C19" i="2"/>
  <c r="D20" i="2"/>
  <c r="E20" i="2"/>
  <c r="C21" i="2"/>
  <c r="C22" i="2"/>
  <c r="C23" i="2"/>
  <c r="D24" i="2"/>
  <c r="C25" i="2"/>
  <c r="C24" i="2" s="1"/>
  <c r="D26" i="2"/>
  <c r="C28" i="2"/>
  <c r="C31" i="2"/>
  <c r="D34" i="2"/>
  <c r="C35" i="2"/>
  <c r="C34" i="2" s="1"/>
  <c r="D36" i="2"/>
  <c r="C37" i="2"/>
  <c r="C38" i="2"/>
  <c r="D39" i="2"/>
  <c r="C40" i="2"/>
  <c r="C39" i="2" s="1"/>
  <c r="D41" i="2"/>
  <c r="C42" i="2"/>
  <c r="C41" i="2" s="1"/>
  <c r="D43" i="2"/>
  <c r="C44" i="2"/>
  <c r="C45" i="2"/>
  <c r="D46" i="2"/>
  <c r="C47" i="2"/>
  <c r="C46" i="2" s="1"/>
  <c r="D49" i="2"/>
  <c r="E49" i="2"/>
  <c r="C50" i="2"/>
  <c r="C49" i="2" s="1"/>
  <c r="C51" i="2"/>
  <c r="D52" i="2"/>
  <c r="C53" i="2"/>
  <c r="C52" i="2" s="1"/>
  <c r="D54" i="2"/>
  <c r="C55" i="2"/>
  <c r="C54" i="2" s="1"/>
  <c r="D57" i="2"/>
  <c r="E57" i="2"/>
  <c r="C58" i="2"/>
  <c r="C57" i="2" s="1"/>
  <c r="C59" i="2"/>
  <c r="C60" i="2"/>
  <c r="C61" i="2"/>
  <c r="D62" i="2"/>
  <c r="C63" i="2"/>
  <c r="C64" i="2"/>
  <c r="C65" i="2"/>
  <c r="D66" i="2"/>
  <c r="E66" i="2"/>
  <c r="C67" i="2"/>
  <c r="C68" i="2"/>
  <c r="C69" i="2"/>
  <c r="C70" i="2"/>
  <c r="C71" i="2"/>
  <c r="D73" i="2"/>
  <c r="E73" i="2"/>
  <c r="C74" i="2"/>
  <c r="C75" i="2"/>
  <c r="C76" i="2"/>
  <c r="C77" i="2"/>
  <c r="C78" i="2"/>
  <c r="C79" i="2"/>
  <c r="C80" i="2"/>
  <c r="C81" i="2"/>
  <c r="C82" i="2"/>
  <c r="C83" i="2"/>
  <c r="C84" i="2"/>
  <c r="C85" i="2"/>
  <c r="C86" i="2"/>
  <c r="C87" i="2"/>
  <c r="D88" i="2"/>
  <c r="E88" i="2"/>
  <c r="C89" i="2"/>
  <c r="C90" i="2"/>
  <c r="D91" i="2"/>
  <c r="C92" i="2"/>
  <c r="C91" i="2" s="1"/>
  <c r="D93" i="2"/>
  <c r="E93" i="2"/>
  <c r="C94" i="2"/>
  <c r="C95" i="2"/>
  <c r="C96" i="2"/>
  <c r="C97" i="2"/>
  <c r="C98" i="2"/>
  <c r="C99" i="2"/>
  <c r="C100" i="2"/>
  <c r="C101" i="2"/>
  <c r="C102" i="2"/>
  <c r="C103" i="2"/>
  <c r="C104" i="2"/>
  <c r="C105" i="2"/>
  <c r="C106" i="2"/>
  <c r="C107" i="2"/>
  <c r="D108" i="2"/>
  <c r="C109" i="2"/>
  <c r="C108" i="2" s="1"/>
  <c r="D110" i="2"/>
  <c r="E110" i="2"/>
  <c r="C111" i="2"/>
  <c r="C112" i="2"/>
  <c r="D113" i="2"/>
  <c r="C114" i="2"/>
  <c r="C113" i="2" s="1"/>
  <c r="D115" i="2"/>
  <c r="C116" i="2"/>
  <c r="C117" i="2"/>
  <c r="C118" i="2"/>
  <c r="C119" i="2"/>
  <c r="C120" i="2"/>
  <c r="C121" i="2"/>
  <c r="C122" i="2"/>
  <c r="C123" i="2"/>
  <c r="C124" i="2"/>
  <c r="D125" i="2"/>
  <c r="C126" i="2"/>
  <c r="C125" i="2" s="1"/>
  <c r="D127" i="2"/>
  <c r="E127" i="2"/>
  <c r="C128" i="2"/>
  <c r="C127" i="2" s="1"/>
  <c r="D129" i="2"/>
  <c r="C130" i="2"/>
  <c r="C131" i="2"/>
  <c r="C132" i="2"/>
  <c r="C135" i="2"/>
  <c r="C136" i="2"/>
  <c r="C140" i="2"/>
  <c r="C141" i="2"/>
  <c r="D142" i="2"/>
  <c r="C143" i="2"/>
  <c r="C142" i="2" s="1"/>
  <c r="C144" i="2"/>
  <c r="C145" i="2"/>
  <c r="C146" i="2"/>
  <c r="D147" i="2"/>
  <c r="E147" i="2"/>
  <c r="C149" i="2"/>
  <c r="C151" i="2"/>
  <c r="C152" i="2"/>
  <c r="C153" i="2"/>
  <c r="C154" i="2"/>
  <c r="C155" i="2"/>
  <c r="C156" i="2"/>
  <c r="C157" i="2"/>
  <c r="D158" i="2"/>
  <c r="E158" i="2"/>
  <c r="C159" i="2"/>
  <c r="C158" i="2" s="1"/>
  <c r="D160" i="2"/>
  <c r="C161" i="2"/>
  <c r="C160" i="2" s="1"/>
  <c r="C163" i="2"/>
  <c r="D164" i="2"/>
  <c r="C165" i="2"/>
  <c r="C166" i="2"/>
  <c r="D167" i="2"/>
  <c r="E167" i="2"/>
  <c r="C168" i="2"/>
  <c r="C169" i="2"/>
  <c r="D170" i="2"/>
  <c r="C171" i="2"/>
  <c r="C170" i="2" s="1"/>
  <c r="D172" i="2"/>
  <c r="C173" i="2"/>
  <c r="C172" i="2" s="1"/>
  <c r="D174" i="2"/>
  <c r="E175" i="2"/>
  <c r="E174" i="2" s="1"/>
  <c r="C176" i="2"/>
  <c r="C177" i="2"/>
  <c r="C178" i="2"/>
  <c r="C179" i="2"/>
  <c r="D180" i="2"/>
  <c r="E180" i="2"/>
  <c r="C181" i="2"/>
  <c r="C180" i="2" s="1"/>
  <c r="E182" i="2"/>
  <c r="C183" i="2"/>
  <c r="C182" i="2" s="1"/>
  <c r="D184" i="2"/>
  <c r="C185" i="2"/>
  <c r="C184" i="2" s="1"/>
  <c r="D186" i="2"/>
  <c r="E186" i="2"/>
  <c r="C188" i="2"/>
  <c r="C189" i="2"/>
  <c r="C190" i="2"/>
  <c r="C191" i="2"/>
  <c r="E193" i="2"/>
  <c r="C194" i="2"/>
  <c r="C195" i="2"/>
  <c r="C196" i="2"/>
  <c r="C197" i="2"/>
  <c r="C198" i="2"/>
  <c r="C199" i="2"/>
  <c r="C200" i="2"/>
  <c r="C201" i="2"/>
  <c r="C202" i="2"/>
  <c r="C203" i="2"/>
  <c r="C204" i="2"/>
  <c r="C205" i="2"/>
  <c r="C206" i="2"/>
  <c r="E207" i="2"/>
  <c r="C208" i="2"/>
  <c r="C209" i="2"/>
  <c r="C210" i="2"/>
  <c r="C164" i="2" l="1"/>
  <c r="C36" i="2"/>
  <c r="C110" i="2"/>
  <c r="C20" i="2"/>
  <c r="C129" i="2"/>
  <c r="C26" i="2"/>
  <c r="C88" i="2"/>
  <c r="C66" i="2"/>
  <c r="C43" i="2"/>
  <c r="C14" i="2"/>
  <c r="C10" i="2"/>
  <c r="C147" i="2"/>
  <c r="C115" i="2"/>
  <c r="C93" i="2"/>
  <c r="C73" i="2"/>
  <c r="C186" i="2"/>
  <c r="C175" i="2"/>
  <c r="C174" i="2" s="1"/>
  <c r="C167" i="2"/>
  <c r="C62" i="2"/>
  <c r="C207" i="2"/>
  <c r="C193" i="2"/>
  <c r="D6" i="2"/>
  <c r="E6" i="2"/>
  <c r="C6" i="2" l="1"/>
  <c r="D7" i="2" s="1"/>
  <c r="E7" i="2" l="1"/>
  <c r="C7" i="2" s="1"/>
</calcChain>
</file>

<file path=xl/sharedStrings.xml><?xml version="1.0" encoding="utf-8"?>
<sst xmlns="http://schemas.openxmlformats.org/spreadsheetml/2006/main" count="400" uniqueCount="218">
  <si>
    <t>Categoría de manejo y área protegida</t>
  </si>
  <si>
    <t>Superficie (en kilómetros cuadrados)</t>
  </si>
  <si>
    <t>Total</t>
  </si>
  <si>
    <t>Terrestre</t>
  </si>
  <si>
    <t>Marina</t>
  </si>
  <si>
    <t xml:space="preserve">                      TOTAL</t>
  </si>
  <si>
    <t xml:space="preserve">                      PROPORCIÓN </t>
  </si>
  <si>
    <t>-</t>
  </si>
  <si>
    <t>Comunidad de Vaquilla</t>
  </si>
  <si>
    <t>Banco Volcán</t>
  </si>
  <si>
    <t>Cordillera de Coiba</t>
  </si>
  <si>
    <t>Donoso y Omar Torrijos Herrera (ARMDOTH)</t>
  </si>
  <si>
    <t xml:space="preserve">Ciénaga de Las Macanas </t>
  </si>
  <si>
    <t>...</t>
  </si>
  <si>
    <t>Cinta Norteña</t>
  </si>
  <si>
    <t xml:space="preserve">Manglares de los corregimientos de Sajalices, Bejuco, Líbano y Punta Chame (2)
    </t>
  </si>
  <si>
    <t>Santa Isabel</t>
  </si>
  <si>
    <t xml:space="preserve">   Isla Pájaro</t>
  </si>
  <si>
    <t xml:space="preserve">El Salto de Las Palmas </t>
  </si>
  <si>
    <t>Cerro San Cristóbal</t>
  </si>
  <si>
    <t>…</t>
  </si>
  <si>
    <t>Manglares y  demás ecosistemas afines dentro del distrito de Penonomé</t>
  </si>
  <si>
    <t xml:space="preserve">Los sectores de Alto de Piedra, Serranía del Tute y áreas aledañas
    </t>
  </si>
  <si>
    <t xml:space="preserve">   Cerro Cabra</t>
  </si>
  <si>
    <t xml:space="preserve">    Cerro Ancón</t>
  </si>
  <si>
    <t xml:space="preserve">     Lago Gatún</t>
  </si>
  <si>
    <t xml:space="preserve">     Isla Advent, Zorra y Juan Gallegos</t>
  </si>
  <si>
    <t xml:space="preserve">   Narganá</t>
  </si>
  <si>
    <t>El Colmón</t>
  </si>
  <si>
    <t xml:space="preserve">   Alto Darién</t>
  </si>
  <si>
    <t xml:space="preserve">   Palo Seco</t>
  </si>
  <si>
    <t xml:space="preserve">   Globo de terreno ubicado en la vertiente del</t>
  </si>
  <si>
    <t xml:space="preserve">    Lago de Miraflores</t>
  </si>
  <si>
    <t xml:space="preserve">   San Lorenzo</t>
  </si>
  <si>
    <t xml:space="preserve">   Bahía de Limón</t>
  </si>
  <si>
    <t xml:space="preserve">   Serranía del Bagre</t>
  </si>
  <si>
    <t>Humedal</t>
  </si>
  <si>
    <t xml:space="preserve">   Lagunas de Volcán</t>
  </si>
  <si>
    <t xml:space="preserve">   Remedios</t>
  </si>
  <si>
    <t xml:space="preserve">   Damani-Guariviara</t>
  </si>
  <si>
    <t xml:space="preserve">   Golfo de Montijo </t>
  </si>
  <si>
    <t xml:space="preserve">   Punta Patiño</t>
  </si>
  <si>
    <t xml:space="preserve">   San San Pond Sak</t>
  </si>
  <si>
    <t xml:space="preserve">   Barro Colorado </t>
  </si>
  <si>
    <t xml:space="preserve">   Cerro Gaital</t>
  </si>
  <si>
    <t xml:space="preserve">   Los Pozos de Calobre</t>
  </si>
  <si>
    <t xml:space="preserve">   Cerro El Gago</t>
  </si>
  <si>
    <t xml:space="preserve">   Isla Galeta</t>
  </si>
  <si>
    <t xml:space="preserve">   Isla Escudo de Veraguas-Degó</t>
  </si>
  <si>
    <t xml:space="preserve">   Altos de Campana</t>
  </si>
  <si>
    <t xml:space="preserve">   Camino de Cruces</t>
  </si>
  <si>
    <t xml:space="preserve">   Cerro Hoya</t>
  </si>
  <si>
    <t xml:space="preserve">   Coiba</t>
  </si>
  <si>
    <t xml:space="preserve">   Chagres</t>
  </si>
  <si>
    <t xml:space="preserve">   Darién</t>
  </si>
  <si>
    <t xml:space="preserve">   General de División Omar Torrijos Herrera</t>
  </si>
  <si>
    <t xml:space="preserve">   Portobelo</t>
  </si>
  <si>
    <t xml:space="preserve">   Santa Fe</t>
  </si>
  <si>
    <t xml:space="preserve">   Sarigua</t>
  </si>
  <si>
    <t xml:space="preserve">   Soberanía</t>
  </si>
  <si>
    <t xml:space="preserve">   Volcán Barú</t>
  </si>
  <si>
    <t xml:space="preserve">   Parque Internacional La Amistad</t>
  </si>
  <si>
    <t xml:space="preserve">   Reverendo Padre Jesús Héctor Gallego Herrera</t>
  </si>
  <si>
    <t xml:space="preserve">   Marino Isla Bastimentos</t>
  </si>
  <si>
    <t xml:space="preserve">   Golfo de Chiriquí</t>
  </si>
  <si>
    <t xml:space="preserve">   Metropolitano</t>
  </si>
  <si>
    <t xml:space="preserve">   Humedal de Bahía de Panamá</t>
  </si>
  <si>
    <t xml:space="preserve">   Ciénaga del Mangle </t>
  </si>
  <si>
    <t xml:space="preserve">   Isla Cañas</t>
  </si>
  <si>
    <t xml:space="preserve">   Isla de Taboga y Urabá</t>
  </si>
  <si>
    <t xml:space="preserve">   Isla Iguana</t>
  </si>
  <si>
    <t xml:space="preserve">   Isla Montuosa del Golfo de Chiriquí</t>
  </si>
  <si>
    <t xml:space="preserve">   Pablo Arturo Barrios</t>
  </si>
  <si>
    <t xml:space="preserve">   Peñón de la Honda</t>
  </si>
  <si>
    <t xml:space="preserve">   Playa Boca Vieja</t>
  </si>
  <si>
    <r>
      <t xml:space="preserve">   Playa La Barqueta Agrícola</t>
    </r>
    <r>
      <rPr>
        <sz val="10"/>
        <color indexed="10"/>
        <rFont val="Arial"/>
        <family val="2"/>
      </rPr>
      <t/>
    </r>
  </si>
  <si>
    <t xml:space="preserve">   Sistema de Humedales de Matusagaratí </t>
  </si>
  <si>
    <t xml:space="preserve">   Cerro Plata</t>
  </si>
  <si>
    <t xml:space="preserve">   Guagara</t>
  </si>
  <si>
    <t xml:space="preserve">   Playa Estrella</t>
  </si>
  <si>
    <t xml:space="preserve">   Wizzar Beach</t>
  </si>
  <si>
    <t xml:space="preserve">   Manglares del distrito de Antón</t>
  </si>
  <si>
    <t xml:space="preserve">   Barú</t>
  </si>
  <si>
    <t xml:space="preserve">   Cerro Camarón y Pedregoso</t>
  </si>
  <si>
    <t xml:space="preserve">   Chepigana</t>
  </si>
  <si>
    <t xml:space="preserve">   El Montoso</t>
  </si>
  <si>
    <t xml:space="preserve">   Finca Caraña</t>
  </si>
  <si>
    <t xml:space="preserve">   Fortuna</t>
  </si>
  <si>
    <t xml:space="preserve">   La Tronosa</t>
  </si>
  <si>
    <t xml:space="preserve">   La Yeguada</t>
  </si>
  <si>
    <t xml:space="preserve">   Tonosí</t>
  </si>
  <si>
    <t xml:space="preserve">   Cerro Canajagua</t>
  </si>
  <si>
    <t xml:space="preserve">   Santa Ana de Los Santos</t>
  </si>
  <si>
    <t xml:space="preserve">   Cerro Carigüana</t>
  </si>
  <si>
    <t xml:space="preserve">   Cerro Cerrezuela</t>
  </si>
  <si>
    <t>Cerro  Moreno,  Cerro  Iguana, Cerro Gaital, Cerro Los Volteaderos, Cerro Hacha, Cerro Pita, El Viejito, Cerro La Hoya, Cerro Corral, Cerro Mano de Piedra, Cerro Santo Domingo, Cerro Unión Bolívar, Cerro San Lucas, Cerro Guacamaya, Cerro Negro, Cerro Belencillo, Cerro Zapillo y Zapillón</t>
  </si>
  <si>
    <t xml:space="preserve">   Cerro Turega y Cucuasal</t>
  </si>
  <si>
    <t xml:space="preserve">   Cerro Peñón</t>
  </si>
  <si>
    <t xml:space="preserve">   Mimitimbi</t>
  </si>
  <si>
    <t xml:space="preserve">   Río San Miguel y sus afluentes</t>
  </si>
  <si>
    <t xml:space="preserve">   Cerro Guacamaya</t>
  </si>
  <si>
    <t xml:space="preserve">    Río Cañazas y sus afluentes</t>
  </si>
  <si>
    <t xml:space="preserve">    Río Corita y sus afluentes</t>
  </si>
  <si>
    <t xml:space="preserve">   Cerro La India Dormida, Caraiguana, Coscorrón,
   Guacamayo, La Cruz, El Sombrero y otros</t>
  </si>
  <si>
    <t xml:space="preserve">   Cerro Miguel</t>
  </si>
  <si>
    <t xml:space="preserve">   Cerro Monte Verde</t>
  </si>
  <si>
    <t xml:space="preserve">   Isla del Rey</t>
  </si>
  <si>
    <t xml:space="preserve">   Isla Majé</t>
  </si>
  <si>
    <t xml:space="preserve">   Serranía del Darién</t>
  </si>
  <si>
    <t xml:space="preserve">   Santa Isabel</t>
  </si>
  <si>
    <t xml:space="preserve">   Filo del Tallo-Canglón </t>
  </si>
  <si>
    <t xml:space="preserve">   Conectividad Biológica PROMIR</t>
  </si>
  <si>
    <t xml:space="preserve">   Playa Bluff</t>
  </si>
  <si>
    <t xml:space="preserve">   Panamá Norte</t>
  </si>
  <si>
    <t xml:space="preserve">   Tapagra</t>
  </si>
  <si>
    <t xml:space="preserve">   Ribera Oeste del lago Alhajuela</t>
  </si>
  <si>
    <t xml:space="preserve">   Matumbal (Isla Colón)</t>
  </si>
  <si>
    <t xml:space="preserve">    La Marinera </t>
  </si>
  <si>
    <t xml:space="preserve">   Manglares de Panamá Viejo</t>
  </si>
  <si>
    <t xml:space="preserve">   Manglares de la República de Panamá</t>
  </si>
  <si>
    <t xml:space="preserve">   Archipiélago de las Perlas</t>
  </si>
  <si>
    <t xml:space="preserve">   Parte Sur de la Península de Azuero</t>
  </si>
  <si>
    <t xml:space="preserve">   Zona Sur de Veraguas</t>
  </si>
  <si>
    <t xml:space="preserve">   Parque Nacional Coiba</t>
  </si>
  <si>
    <t>Manglares de la Costa del distrito de David</t>
  </si>
  <si>
    <t>Por definir</t>
  </si>
  <si>
    <t>Tramos aún no protegido del antiguo Camino de Cruces</t>
  </si>
  <si>
    <t>Tramos no protegidos que bordean el Lago Gatún</t>
  </si>
  <si>
    <t>Reserva de producción de agua Cerro Borrola (S/D,Herrera)</t>
  </si>
  <si>
    <t>Zona  litoral del corregimiento de la Enea (S/D,Los Santos)</t>
  </si>
  <si>
    <t>Zona  litoral del corregimiento El Espinal (S/D,Los Santos)</t>
  </si>
  <si>
    <t xml:space="preserve"> Farallón/San Carlos</t>
  </si>
  <si>
    <t xml:space="preserve"> Punta Piña</t>
  </si>
  <si>
    <t xml:space="preserve"> Bahía de Parita</t>
  </si>
  <si>
    <t xml:space="preserve"> Peñón de la Honda hasta Puerto Mensabé</t>
  </si>
  <si>
    <t xml:space="preserve"> Búcaro, Punta Tiñidero al Morro de Venado</t>
  </si>
  <si>
    <t xml:space="preserve"> Pasiga Chepillo a Punta Mangle</t>
  </si>
  <si>
    <t xml:space="preserve"> Isla Flamenco </t>
  </si>
  <si>
    <t xml:space="preserve"> La Maestra Punta Mangle-Punta Bruja</t>
  </si>
  <si>
    <t xml:space="preserve"> Chame</t>
  </si>
  <si>
    <t>(1) Área protegida administrada por el Instituto Smithsonian de Investigaciones Tropicales (STRI).</t>
  </si>
  <si>
    <t>0.0  Cuando la cantidad es menor a la mitad de la unidad o fracción decimal adoptada para la expresión del dato.</t>
  </si>
  <si>
    <t xml:space="preserve">    Isla Galera </t>
  </si>
  <si>
    <t xml:space="preserve"> Isla Otoque y Boná</t>
  </si>
  <si>
    <t xml:space="preserve"> La Candelaria </t>
  </si>
  <si>
    <t xml:space="preserve"> Bahia de Pixvae </t>
  </si>
  <si>
    <t xml:space="preserve">   Zona satélite Roca Trollope (Arch. de Las Perlas-Panamá)</t>
  </si>
  <si>
    <t xml:space="preserve">   Isla Otoque y Boná</t>
  </si>
  <si>
    <t xml:space="preserve"> Rio Congo, Buena Vista y  Punta Momosenega</t>
  </si>
  <si>
    <t>- Cantidad nula o cero.</t>
  </si>
  <si>
    <t xml:space="preserve">…  Información no disponible. </t>
  </si>
  <si>
    <t>Área ambiental municipal de carácter especial</t>
  </si>
  <si>
    <t xml:space="preserve">Área de recursos manejados </t>
  </si>
  <si>
    <t>Área de uso múltiple</t>
  </si>
  <si>
    <t>Subcuenca del río Mensabé</t>
  </si>
  <si>
    <t>Área protegida municipal</t>
  </si>
  <si>
    <t xml:space="preserve">Costa del mar Caribe del corregimiento de Calovébora
    </t>
  </si>
  <si>
    <t>Área natural recreativa</t>
  </si>
  <si>
    <t>Área protegida</t>
  </si>
  <si>
    <t>Área protegida y reserva natural</t>
  </si>
  <si>
    <t>Área recreativa</t>
  </si>
  <si>
    <t>Área silvestre protegida</t>
  </si>
  <si>
    <t>Bosque protector parque forestal</t>
  </si>
  <si>
    <t>Bosque protector y paisaje protegido</t>
  </si>
  <si>
    <t>Humedales de importancia internacional</t>
  </si>
  <si>
    <t>Paisaje protegido</t>
  </si>
  <si>
    <t>Las Islas Orquídeas, Punta Salud, Punta Bohío, Buena Vista, Frijoles y la Península de la isla Maiz</t>
  </si>
  <si>
    <t>Refugio de vida silvestre</t>
  </si>
  <si>
    <t>Reserva forestal, animal, fluvial o Parque Nacional</t>
  </si>
  <si>
    <t>Reserva forestal y marítima</t>
  </si>
  <si>
    <t>Reserva hídrica</t>
  </si>
  <si>
    <t>Reserva hídrica y forestal</t>
  </si>
  <si>
    <t>Reserva hidrológica</t>
  </si>
  <si>
    <t>Zona de interés ecológico y turístico y de protección etnocultural e histórico</t>
  </si>
  <si>
    <t xml:space="preserve"> Área prohibida Laguna de Chiriquí</t>
  </si>
  <si>
    <t xml:space="preserve"> Punta Chame -El río Estero Salado </t>
  </si>
  <si>
    <t>Fuente: Dirección de Áreas Protegidas y Vida Silvestre, Ministerio de Ambiente (MiAmbiente).</t>
  </si>
  <si>
    <t xml:space="preserve">Cabecera de ríos de los corregimientos El Palmar, el Copé y Olá (cabecera)
</t>
  </si>
  <si>
    <t>El Encanto y  Cerro La Gallota</t>
  </si>
  <si>
    <t>Los cerros, cuenca de ríos, áreas montañosas y otros comprendidos en el corregimiento de Las Huacas, distrito de Natá (Cerro Pifá, Culebra, Los Chorros, La Potra,  La Escoba, La Silla y la cuenca del río Chico)</t>
  </si>
  <si>
    <t>Bosque comunal</t>
  </si>
  <si>
    <t>Bosque protector</t>
  </si>
  <si>
    <t>Corredor biológico</t>
  </si>
  <si>
    <t>Monumento natural</t>
  </si>
  <si>
    <t xml:space="preserve">   Punta Bruja y manglares del río Dejal</t>
  </si>
  <si>
    <t>Parque natural</t>
  </si>
  <si>
    <t>Reserva de recursos naturales</t>
  </si>
  <si>
    <t>Reserva ecológica municipal</t>
  </si>
  <si>
    <t>Reserva ecológica municipal turistica</t>
  </si>
  <si>
    <t>Reserva ecológica forestal</t>
  </si>
  <si>
    <t>Reserva forestal</t>
  </si>
  <si>
    <t xml:space="preserve">   Microcuenca del río Cacao</t>
  </si>
  <si>
    <t xml:space="preserve"> Parte alta de la cuenca hidrográfica del río Pacora</t>
  </si>
  <si>
    <t xml:space="preserve"> Archipiélagos de Las Perlas </t>
  </si>
  <si>
    <t>Reserva hídrica, bosque protegido y reserva arqueológica</t>
  </si>
  <si>
    <t>Zona de protección hidrológica</t>
  </si>
  <si>
    <t>Reserva municipal por la vida natural</t>
  </si>
  <si>
    <t>Reserva natural municipal</t>
  </si>
  <si>
    <t>Zona de rreserva</t>
  </si>
  <si>
    <t>Zona de reserva marino costera</t>
  </si>
  <si>
    <t>Zona especial de manejo ARAP</t>
  </si>
  <si>
    <t>Zona especial de manejo marino costero</t>
  </si>
  <si>
    <t>Zona especial de protección de ARAP</t>
  </si>
  <si>
    <t>Zona especial de protección marina (ZEPM)</t>
  </si>
  <si>
    <t>Zona protegida de manglares</t>
  </si>
  <si>
    <t>Área protegida de restricción pesquera (APPI)</t>
  </si>
  <si>
    <t>Zona de comanejo (ZCO)</t>
  </si>
  <si>
    <t>Parque nacional marino</t>
  </si>
  <si>
    <t>Parque nacional</t>
  </si>
  <si>
    <t>Área protegida municipal forestal</t>
  </si>
  <si>
    <t>Zona deprotección de hábitat de Banco Hannibal y                                     Zona de reserva marina de Isla Montuosa (Veraguas)</t>
  </si>
  <si>
    <t>Zona de protección territorial, urbana y ambiental sector costero de Chitré (S/D)</t>
  </si>
  <si>
    <t xml:space="preserve">(2) Unificación de la reserva hidrológica Serranía Filo del Tallo y la reserva forestal Canglón. </t>
  </si>
  <si>
    <t xml:space="preserve">   Cerros, ríos  y  afluentes de agua de los corregi-
    mientos de Llano Grande, El Harino, Piedras Gordas, Las Lomas,                      
    El Potrero y La Pintada (cabecera)</t>
  </si>
  <si>
    <t>(3) Modificación de límites de área protegida de Donoso.</t>
  </si>
  <si>
    <t>NOTA: Las cifras pueden cambiar debido a los procesos de estudio, medición y definición de límites en áreas protegidas.</t>
  </si>
  <si>
    <t xml:space="preserve">           La superficie de las áreas protegidas corresponde a la última delimitación efectuada.</t>
  </si>
  <si>
    <t>Cuadro 34. SUPERFICIE TERRESTRE Y MARINA DE LAS  ÁREAS PROTEGIDAS EN LA REPÚBLICA, 
SEGÚN CATEGORÍA DE MANEJO: AÑO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</si>
</sst>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
    <numFmt numFmtId="166" formatCode="0.0"/>
  </numFmts>
  <fonts count="9"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sz val="10"/>
      <color indexed="10"/>
      <name val="Arial"/>
      <family val="2"/>
    </font>
    <font>
      <sz val="9"/>
      <color theme="1"/>
      <name val="Arial"/>
      <family val="2"/>
    </font>
    <font>
      <sz val="12"/>
      <color theme="1"/>
      <name val="Arial"/>
      <family val="2"/>
    </font>
    <font>
      <b/>
      <sz val="10"/>
      <color theme="0"/>
      <name val="Arial"/>
      <family val="2"/>
    </font>
  </fonts>
  <fills count="3">
    <fill>
      <patternFill patternType="none"/>
    </fill>
    <fill>
      <patternFill patternType="gray125"/>
    </fill>
    <fill>
      <patternFill patternType="solid">
        <fgColor rgb="FF0F243E"/>
        <bgColor indexed="64"/>
      </patternFill>
    </fill>
  </fills>
  <borders count="8">
    <border>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left>
      <right style="thin">
        <color theme="0"/>
      </right>
      <top style="thin">
        <color theme="0"/>
      </top>
      <bottom style="thin">
        <color theme="0"/>
      </bottom>
      <diagonal/>
    </border>
  </borders>
  <cellStyleXfs count="3">
    <xf numFmtId="0" fontId="0" fillId="0" borderId="0"/>
    <xf numFmtId="0" fontId="2" fillId="0" borderId="0"/>
    <xf numFmtId="0" fontId="2" fillId="0" borderId="0"/>
  </cellStyleXfs>
  <cellXfs count="70">
    <xf numFmtId="0" fontId="0" fillId="0" borderId="0" xfId="0"/>
    <xf numFmtId="3" fontId="3" fillId="0" borderId="4" xfId="1" applyNumberFormat="1" applyFont="1" applyFill="1" applyBorder="1" applyAlignment="1">
      <alignment horizontal="right"/>
    </xf>
    <xf numFmtId="164" fontId="3" fillId="0" borderId="4" xfId="1" applyNumberFormat="1" applyFont="1" applyFill="1" applyBorder="1" applyAlignment="1">
      <alignment horizontal="right"/>
    </xf>
    <xf numFmtId="164" fontId="3" fillId="0" borderId="4" xfId="1" applyNumberFormat="1" applyFont="1" applyFill="1" applyBorder="1"/>
    <xf numFmtId="164" fontId="3" fillId="0" borderId="3" xfId="1" applyNumberFormat="1" applyFont="1" applyFill="1" applyBorder="1"/>
    <xf numFmtId="164" fontId="4" fillId="0" borderId="3" xfId="1" applyNumberFormat="1" applyFont="1" applyFill="1" applyBorder="1"/>
    <xf numFmtId="164" fontId="4" fillId="0" borderId="3" xfId="1" applyNumberFormat="1" applyFont="1" applyFill="1" applyBorder="1" applyAlignment="1">
      <alignment horizontal="right"/>
    </xf>
    <xf numFmtId="164" fontId="4" fillId="0" borderId="4" xfId="1" applyNumberFormat="1" applyFont="1" applyFill="1" applyBorder="1"/>
    <xf numFmtId="0" fontId="4" fillId="0" borderId="0" xfId="0" applyFont="1"/>
    <xf numFmtId="0" fontId="4" fillId="0" borderId="0" xfId="0" applyFont="1" applyFill="1"/>
    <xf numFmtId="164" fontId="4" fillId="0" borderId="4" xfId="1" applyNumberFormat="1" applyFont="1" applyFill="1" applyBorder="1" applyAlignment="1">
      <alignment horizontal="right"/>
    </xf>
    <xf numFmtId="0" fontId="1" fillId="0" borderId="0" xfId="0" applyFont="1" applyFill="1"/>
    <xf numFmtId="0" fontId="4" fillId="0" borderId="2" xfId="1" applyFont="1" applyFill="1" applyBorder="1"/>
    <xf numFmtId="3" fontId="4" fillId="0" borderId="3" xfId="1" applyNumberFormat="1" applyFont="1" applyFill="1" applyBorder="1"/>
    <xf numFmtId="4" fontId="4" fillId="0" borderId="0" xfId="0" applyNumberFormat="1" applyFont="1" applyFill="1"/>
    <xf numFmtId="0" fontId="3" fillId="0" borderId="0" xfId="0" applyFont="1" applyFill="1"/>
    <xf numFmtId="164" fontId="4" fillId="0" borderId="0" xfId="0" applyNumberFormat="1" applyFont="1" applyFill="1"/>
    <xf numFmtId="164" fontId="1" fillId="0" borderId="0" xfId="0" applyNumberFormat="1" applyFont="1" applyFill="1"/>
    <xf numFmtId="164" fontId="3" fillId="0" borderId="3" xfId="1" applyNumberFormat="1" applyFont="1" applyFill="1" applyBorder="1" applyAlignment="1"/>
    <xf numFmtId="164" fontId="3" fillId="0" borderId="4" xfId="1" applyNumberFormat="1" applyFont="1" applyFill="1" applyBorder="1" applyAlignment="1"/>
    <xf numFmtId="0" fontId="4" fillId="0" borderId="2" xfId="1" applyFont="1" applyFill="1" applyBorder="1" applyAlignment="1">
      <alignment horizontal="left" indent="1"/>
    </xf>
    <xf numFmtId="164" fontId="4" fillId="0" borderId="4" xfId="1" applyNumberFormat="1" applyFont="1" applyFill="1" applyBorder="1" applyAlignment="1"/>
    <xf numFmtId="164" fontId="3" fillId="0" borderId="3" xfId="1" applyNumberFormat="1" applyFont="1" applyFill="1" applyBorder="1" applyAlignment="1">
      <alignment horizontal="right"/>
    </xf>
    <xf numFmtId="165" fontId="3" fillId="0" borderId="0" xfId="0" applyNumberFormat="1" applyFont="1" applyFill="1"/>
    <xf numFmtId="164" fontId="3" fillId="0" borderId="0" xfId="0" applyNumberFormat="1" applyFont="1" applyFill="1"/>
    <xf numFmtId="164" fontId="4" fillId="0" borderId="3" xfId="1" applyNumberFormat="1" applyFont="1" applyFill="1" applyBorder="1" applyAlignment="1"/>
    <xf numFmtId="12" fontId="4" fillId="0" borderId="2" xfId="1" applyNumberFormat="1" applyFont="1" applyFill="1" applyBorder="1" applyAlignment="1">
      <alignment horizontal="left" vertical="top" wrapText="1" indent="1"/>
    </xf>
    <xf numFmtId="0" fontId="4" fillId="0" borderId="2" xfId="1" applyFont="1" applyFill="1" applyBorder="1" applyAlignment="1" applyProtection="1">
      <alignment horizontal="left" vertical="top" wrapText="1" indent="1"/>
      <protection locked="0"/>
    </xf>
    <xf numFmtId="0" fontId="4" fillId="0" borderId="0" xfId="1" applyFont="1" applyFill="1"/>
    <xf numFmtId="1" fontId="4" fillId="0" borderId="2" xfId="1" applyNumberFormat="1" applyFont="1" applyFill="1" applyBorder="1" applyAlignment="1">
      <alignment horizontal="left"/>
    </xf>
    <xf numFmtId="164" fontId="4" fillId="0" borderId="0" xfId="1" applyNumberFormat="1" applyFont="1" applyFill="1" applyBorder="1" applyAlignment="1">
      <alignment horizontal="right"/>
    </xf>
    <xf numFmtId="166" fontId="4" fillId="0" borderId="3" xfId="1" applyNumberFormat="1" applyFont="1" applyFill="1" applyBorder="1"/>
    <xf numFmtId="2" fontId="4" fillId="0" borderId="4" xfId="1" applyNumberFormat="1" applyFont="1" applyFill="1" applyBorder="1" applyAlignment="1">
      <alignment horizontal="right"/>
    </xf>
    <xf numFmtId="0" fontId="4" fillId="0" borderId="2" xfId="1" applyFont="1" applyFill="1" applyBorder="1" applyAlignment="1">
      <alignment horizontal="left" wrapText="1" indent="1"/>
    </xf>
    <xf numFmtId="0" fontId="4" fillId="0" borderId="0" xfId="0" applyFont="1" applyFill="1" applyBorder="1"/>
    <xf numFmtId="0" fontId="4" fillId="0" borderId="0" xfId="0" applyFont="1" applyFill="1" applyBorder="1" applyAlignment="1">
      <alignment horizontal="left"/>
    </xf>
    <xf numFmtId="0" fontId="4" fillId="0" borderId="0" xfId="0" quotePrefix="1" applyFont="1" applyFill="1" applyBorder="1"/>
    <xf numFmtId="0" fontId="4" fillId="0" borderId="2" xfId="1" applyFont="1" applyFill="1" applyBorder="1" applyAlignment="1">
      <alignment wrapText="1"/>
    </xf>
    <xf numFmtId="0" fontId="4" fillId="0" borderId="2" xfId="1" applyFont="1" applyFill="1" applyBorder="1" applyAlignment="1">
      <alignment horizontal="left"/>
    </xf>
    <xf numFmtId="0" fontId="2" fillId="0" borderId="2" xfId="1" applyFont="1" applyFill="1" applyBorder="1" applyAlignment="1">
      <alignment horizontal="left" vertical="top" wrapText="1" indent="1"/>
    </xf>
    <xf numFmtId="0" fontId="6" fillId="0" borderId="0" xfId="0" applyFont="1" applyFill="1" applyBorder="1" applyAlignment="1">
      <alignment horizontal="left" vertical="center" wrapText="1"/>
    </xf>
    <xf numFmtId="164" fontId="4" fillId="0" borderId="0" xfId="1" applyNumberFormat="1" applyFont="1" applyFill="1" applyBorder="1" applyAlignment="1">
      <alignment horizontal="center"/>
    </xf>
    <xf numFmtId="4" fontId="6" fillId="0" borderId="0" xfId="2" applyNumberFormat="1" applyFont="1" applyFill="1" applyBorder="1" applyAlignment="1">
      <alignment vertical="center"/>
    </xf>
    <xf numFmtId="164" fontId="4" fillId="0" borderId="4" xfId="1" applyNumberFormat="1" applyFont="1" applyFill="1" applyBorder="1" applyAlignment="1">
      <alignment horizontal="right"/>
    </xf>
    <xf numFmtId="0" fontId="4" fillId="0" borderId="2" xfId="1" applyFont="1" applyFill="1" applyBorder="1" applyAlignment="1">
      <alignment horizontal="left" vertical="top" wrapText="1"/>
    </xf>
    <xf numFmtId="0" fontId="4" fillId="0" borderId="2" xfId="1" applyFont="1" applyFill="1" applyBorder="1" applyAlignment="1">
      <alignment vertical="top"/>
    </xf>
    <xf numFmtId="0" fontId="4" fillId="0" borderId="2" xfId="1" applyFont="1" applyFill="1" applyBorder="1" applyAlignment="1"/>
    <xf numFmtId="1" fontId="4" fillId="0" borderId="2" xfId="2" applyNumberFormat="1" applyFont="1" applyFill="1" applyBorder="1" applyAlignment="1">
      <alignment horizontal="left" vertical="center" wrapText="1"/>
    </xf>
    <xf numFmtId="164" fontId="4" fillId="0" borderId="2" xfId="1" applyNumberFormat="1" applyFont="1" applyFill="1" applyBorder="1"/>
    <xf numFmtId="164" fontId="4" fillId="0" borderId="4" xfId="1" applyNumberFormat="1" applyFont="1" applyFill="1" applyBorder="1" applyAlignment="1">
      <alignment horizontal="right"/>
    </xf>
    <xf numFmtId="164" fontId="4" fillId="0" borderId="4" xfId="1" applyNumberFormat="1" applyFont="1" applyFill="1" applyBorder="1" applyAlignment="1">
      <alignment horizontal="right"/>
    </xf>
    <xf numFmtId="49" fontId="4" fillId="0" borderId="0" xfId="0" applyNumberFormat="1" applyFont="1" applyFill="1" applyBorder="1"/>
    <xf numFmtId="0" fontId="4" fillId="0" borderId="2" xfId="0" applyFont="1" applyFill="1" applyBorder="1" applyAlignment="1">
      <alignment horizontal="left" vertical="center"/>
    </xf>
    <xf numFmtId="0" fontId="4" fillId="0" borderId="2" xfId="1" applyFont="1" applyFill="1" applyBorder="1" applyAlignment="1">
      <alignment vertical="top" wrapText="1"/>
    </xf>
    <xf numFmtId="0" fontId="4" fillId="0" borderId="2" xfId="1" applyFont="1" applyFill="1" applyBorder="1" applyAlignment="1">
      <alignment horizontal="left" vertical="top" wrapText="1" indent="1"/>
    </xf>
    <xf numFmtId="0" fontId="4" fillId="0" borderId="1" xfId="1" applyFont="1" applyFill="1" applyBorder="1" applyAlignment="1">
      <alignment horizontal="left" indent="1"/>
    </xf>
    <xf numFmtId="164" fontId="4" fillId="0" borderId="5" xfId="1" applyNumberFormat="1" applyFont="1" applyFill="1" applyBorder="1"/>
    <xf numFmtId="164" fontId="4" fillId="0" borderId="6" xfId="1" applyNumberFormat="1" applyFont="1" applyFill="1" applyBorder="1" applyAlignment="1">
      <alignment horizontal="right"/>
    </xf>
    <xf numFmtId="0" fontId="7" fillId="0" borderId="0" xfId="1" applyFont="1" applyFill="1" applyBorder="1" applyAlignment="1">
      <alignment horizontal="center" vertical="center"/>
    </xf>
    <xf numFmtId="164" fontId="8" fillId="2" borderId="7" xfId="1" applyNumberFormat="1" applyFont="1" applyFill="1" applyBorder="1" applyAlignment="1">
      <alignment horizontal="center" vertical="center" wrapText="1"/>
    </xf>
    <xf numFmtId="164" fontId="8" fillId="2" borderId="7" xfId="1" applyNumberFormat="1" applyFont="1" applyFill="1" applyBorder="1" applyAlignment="1">
      <alignment horizontal="center" vertical="center"/>
    </xf>
    <xf numFmtId="0" fontId="3" fillId="0" borderId="2" xfId="0" applyFont="1" applyFill="1" applyBorder="1" applyAlignment="1">
      <alignment horizontal="center"/>
    </xf>
    <xf numFmtId="0" fontId="4" fillId="0" borderId="2" xfId="1" applyFont="1" applyFill="1" applyBorder="1" applyAlignment="1">
      <alignment vertical="top" wrapText="1"/>
    </xf>
    <xf numFmtId="164" fontId="4" fillId="0" borderId="3" xfId="1" applyNumberFormat="1" applyFont="1" applyFill="1" applyBorder="1" applyAlignment="1">
      <alignment horizontal="right"/>
    </xf>
    <xf numFmtId="164" fontId="4" fillId="0" borderId="4" xfId="1" applyNumberFormat="1" applyFont="1" applyFill="1" applyBorder="1" applyAlignment="1">
      <alignment horizontal="right"/>
    </xf>
    <xf numFmtId="0" fontId="4" fillId="0" borderId="2" xfId="1" applyFont="1" applyFill="1" applyBorder="1" applyAlignment="1">
      <alignment horizontal="left" vertical="top" wrapText="1" indent="1"/>
    </xf>
    <xf numFmtId="0" fontId="4" fillId="0" borderId="2" xfId="1" applyNumberFormat="1" applyFont="1" applyFill="1" applyBorder="1" applyAlignment="1">
      <alignment horizontal="left" vertical="top" wrapText="1" indent="1"/>
    </xf>
    <xf numFmtId="0" fontId="3" fillId="0" borderId="0"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7" xfId="1" applyFont="1" applyFill="1" applyBorder="1" applyAlignment="1">
      <alignment horizontal="center" vertical="center"/>
    </xf>
  </cellXfs>
  <cellStyles count="3">
    <cellStyle name="Normal" xfId="0" builtinId="0"/>
    <cellStyle name="Normal 11" xfId="2"/>
    <cellStyle name="Normal 2" xfId="1"/>
  </cellStyles>
  <dxfs count="0"/>
  <tableStyles count="0" defaultTableStyle="TableStyleMedium2" defaultPivotStyle="PivotStyleLight16"/>
  <colors>
    <mruColors>
      <color rgb="FF0F243E"/>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21"/>
  <sheetViews>
    <sheetView tabSelected="1" view="pageBreakPreview" zoomScaleNormal="90" zoomScaleSheetLayoutView="100" workbookViewId="0">
      <selection activeCell="B1" sqref="B1:E220"/>
    </sheetView>
  </sheetViews>
  <sheetFormatPr baseColWidth="10" defaultRowHeight="15" x14ac:dyDescent="0.25"/>
  <cols>
    <col min="1" max="1" width="6.7109375" style="11" customWidth="1"/>
    <col min="2" max="2" width="57.42578125" style="11" customWidth="1"/>
    <col min="3" max="5" width="14.28515625" style="11" customWidth="1"/>
    <col min="6" max="6" width="11.42578125" style="11"/>
    <col min="7" max="7" width="11.42578125" style="9"/>
    <col min="8" max="16384" width="11.42578125" style="11"/>
  </cols>
  <sheetData>
    <row r="1" spans="2:9" ht="30.75" customHeight="1" x14ac:dyDescent="0.25">
      <c r="B1" s="67" t="s">
        <v>217</v>
      </c>
      <c r="C1" s="67"/>
      <c r="D1" s="67"/>
      <c r="E1" s="67"/>
    </row>
    <row r="2" spans="2:9" ht="12" customHeight="1" x14ac:dyDescent="0.25">
      <c r="B2" s="58"/>
      <c r="C2" s="58"/>
      <c r="D2" s="58"/>
      <c r="E2" s="58"/>
    </row>
    <row r="3" spans="2:9" ht="18.75" customHeight="1" x14ac:dyDescent="0.25">
      <c r="B3" s="68" t="s">
        <v>0</v>
      </c>
      <c r="C3" s="69" t="s">
        <v>1</v>
      </c>
      <c r="D3" s="69"/>
      <c r="E3" s="69"/>
    </row>
    <row r="4" spans="2:9" ht="18.75" customHeight="1" x14ac:dyDescent="0.25">
      <c r="B4" s="68"/>
      <c r="C4" s="59" t="s">
        <v>2</v>
      </c>
      <c r="D4" s="59" t="s">
        <v>3</v>
      </c>
      <c r="E4" s="60" t="s">
        <v>4</v>
      </c>
    </row>
    <row r="5" spans="2:9" ht="10.5" customHeight="1" x14ac:dyDescent="0.25">
      <c r="B5" s="12"/>
      <c r="C5" s="13"/>
      <c r="D5" s="1"/>
      <c r="E5" s="7"/>
      <c r="G5" s="14"/>
    </row>
    <row r="6" spans="2:9" x14ac:dyDescent="0.25">
      <c r="B6" s="61" t="s">
        <v>5</v>
      </c>
      <c r="C6" s="2">
        <f>+C8+C10+C14+C20+C24+C26+C34+C36+C39+C41+C43+C46+C49+C52+C54+C57+C62++C66+C73+C88+C91+C93+C108+C110+C113+C115+C125+C127+C129++C142+C147++C158+C164+C167+C170+C172+C174+C180+C182+C184+C186+C193++C207+C160</f>
        <v>125622.78754177922</v>
      </c>
      <c r="D6" s="2">
        <f>+D8+D10+D14+D20+D24+D26++D34+D36+D39+D43+D41+D46+D49+D52+D54+D57+D62+D66+D73++D88+D91+D93++D108+D110+D113+D115+D125+D127+D129+D142+D147++D158+D160+D164+D167+D170+D172+D174++D180+D184+D186</f>
        <v>27146.476874775501</v>
      </c>
      <c r="E6" s="3">
        <f>+E10+E20+E49+E57+E66+E73+E88+E93+E110+E127+E147+E158+E167+E174+E180+E182+E186+E193+E207</f>
        <v>98476.310667003694</v>
      </c>
      <c r="G6" s="16"/>
      <c r="H6" s="17"/>
      <c r="I6" s="16"/>
    </row>
    <row r="7" spans="2:9" x14ac:dyDescent="0.25">
      <c r="B7" s="61" t="s">
        <v>6</v>
      </c>
      <c r="C7" s="4">
        <f>D7+E7</f>
        <v>99.999999999999986</v>
      </c>
      <c r="D7" s="2">
        <f>D6/C6*100</f>
        <v>21.609516399042818</v>
      </c>
      <c r="E7" s="3">
        <f>E6/C6*100</f>
        <v>78.390483600957168</v>
      </c>
      <c r="F7" s="17"/>
      <c r="I7" s="16"/>
    </row>
    <row r="8" spans="2:9" s="15" customFormat="1" ht="15" customHeight="1" x14ac:dyDescent="0.2">
      <c r="B8" s="37" t="s">
        <v>151</v>
      </c>
      <c r="C8" s="18">
        <f>SUM(C9)</f>
        <v>6.8679999999999994</v>
      </c>
      <c r="D8" s="19">
        <f>+D9</f>
        <v>6.8679999999999994</v>
      </c>
      <c r="E8" s="2" t="s">
        <v>7</v>
      </c>
    </row>
    <row r="9" spans="2:9" x14ac:dyDescent="0.25">
      <c r="B9" s="20" t="s">
        <v>8</v>
      </c>
      <c r="C9" s="16">
        <f>SUM(D9:E9)</f>
        <v>6.8679999999999994</v>
      </c>
      <c r="D9" s="21">
        <v>6.8679999999999994</v>
      </c>
      <c r="E9" s="43" t="s">
        <v>7</v>
      </c>
    </row>
    <row r="10" spans="2:9" s="15" customFormat="1" ht="12.75" x14ac:dyDescent="0.2">
      <c r="B10" s="12" t="s">
        <v>152</v>
      </c>
      <c r="C10" s="4">
        <f>SUM(C11:C13)</f>
        <v>83249.990300000005</v>
      </c>
      <c r="D10" s="22">
        <f>SUM(D11:D13)</f>
        <v>925.52030000000002</v>
      </c>
      <c r="E10" s="3">
        <f>SUM(E11:E12:E13)</f>
        <v>82324.47</v>
      </c>
      <c r="G10" s="23"/>
      <c r="H10" s="24"/>
    </row>
    <row r="11" spans="2:9" x14ac:dyDescent="0.25">
      <c r="B11" s="20" t="s">
        <v>9</v>
      </c>
      <c r="C11" s="5">
        <f>SUM(D11:E11)</f>
        <v>14212.19</v>
      </c>
      <c r="D11" s="6" t="s">
        <v>7</v>
      </c>
      <c r="E11" s="43">
        <v>14212.19</v>
      </c>
    </row>
    <row r="12" spans="2:9" x14ac:dyDescent="0.25">
      <c r="B12" s="20" t="s">
        <v>10</v>
      </c>
      <c r="C12" s="5">
        <f>SUM(D12:E12)</f>
        <v>67908.98</v>
      </c>
      <c r="D12" s="6" t="s">
        <v>7</v>
      </c>
      <c r="E12" s="7">
        <v>67908.98</v>
      </c>
      <c r="H12" s="17"/>
    </row>
    <row r="13" spans="2:9" x14ac:dyDescent="0.25">
      <c r="B13" s="20" t="s">
        <v>11</v>
      </c>
      <c r="C13" s="5">
        <f>SUM(D13:E13)</f>
        <v>1128.8203000000001</v>
      </c>
      <c r="D13" s="6">
        <v>925.52030000000002</v>
      </c>
      <c r="E13" s="7">
        <v>203.3</v>
      </c>
    </row>
    <row r="14" spans="2:9" s="15" customFormat="1" ht="12.75" x14ac:dyDescent="0.2">
      <c r="B14" s="12" t="s">
        <v>153</v>
      </c>
      <c r="C14" s="4">
        <f>SUM(C15:C19)</f>
        <v>438.54659158100003</v>
      </c>
      <c r="D14" s="4">
        <f>SUM(D15:D19)</f>
        <v>438.54659158100003</v>
      </c>
      <c r="E14" s="2" t="s">
        <v>7</v>
      </c>
      <c r="G14" s="24"/>
    </row>
    <row r="15" spans="2:9" x14ac:dyDescent="0.25">
      <c r="B15" s="20" t="s">
        <v>12</v>
      </c>
      <c r="C15" s="5">
        <f>SUM(D15:E15)</f>
        <v>8.5761000000000003</v>
      </c>
      <c r="D15" s="6">
        <v>8.5761000000000003</v>
      </c>
      <c r="E15" s="43" t="s">
        <v>7</v>
      </c>
    </row>
    <row r="16" spans="2:9" s="9" customFormat="1" ht="12.75" x14ac:dyDescent="0.2">
      <c r="B16" s="20" t="s">
        <v>14</v>
      </c>
      <c r="C16" s="5">
        <f>SUM(D16:E16)</f>
        <v>0.57030000000000003</v>
      </c>
      <c r="D16" s="5">
        <v>0.57030000000000003</v>
      </c>
      <c r="E16" s="43" t="s">
        <v>7</v>
      </c>
    </row>
    <row r="17" spans="2:10" ht="27" customHeight="1" x14ac:dyDescent="0.25">
      <c r="B17" s="54" t="s">
        <v>15</v>
      </c>
      <c r="C17" s="5">
        <f>SUM(D17:D17)</f>
        <v>88.999200000000002</v>
      </c>
      <c r="D17" s="21">
        <v>88.999200000000002</v>
      </c>
      <c r="E17" s="43" t="s">
        <v>7</v>
      </c>
      <c r="J17" s="17"/>
    </row>
    <row r="18" spans="2:10" x14ac:dyDescent="0.25">
      <c r="B18" s="20" t="s">
        <v>16</v>
      </c>
      <c r="C18" s="5">
        <f>SUM(D18:E18)</f>
        <v>142.060991581</v>
      </c>
      <c r="D18" s="5">
        <v>142.060991581</v>
      </c>
      <c r="E18" s="43" t="s">
        <v>7</v>
      </c>
    </row>
    <row r="19" spans="2:10" x14ac:dyDescent="0.25">
      <c r="B19" s="20" t="s">
        <v>154</v>
      </c>
      <c r="C19" s="5">
        <f>SUM(D19:E19)</f>
        <v>198.34</v>
      </c>
      <c r="D19" s="5">
        <v>198.34</v>
      </c>
      <c r="E19" s="43" t="s">
        <v>7</v>
      </c>
    </row>
    <row r="20" spans="2:10" s="15" customFormat="1" ht="12.75" x14ac:dyDescent="0.2">
      <c r="B20" s="12" t="s">
        <v>155</v>
      </c>
      <c r="C20" s="19">
        <f>SUM(C21:C22:C23)</f>
        <v>372.68609000000004</v>
      </c>
      <c r="D20" s="19">
        <f>SUM(D21:D23)</f>
        <v>281.49609000000004</v>
      </c>
      <c r="E20" s="2">
        <f>SUM(E21:E23)</f>
        <v>91.19</v>
      </c>
    </row>
    <row r="21" spans="2:10" ht="27" customHeight="1" x14ac:dyDescent="0.25">
      <c r="B21" s="54" t="s">
        <v>177</v>
      </c>
      <c r="C21" s="25">
        <f>SUM(D21:E21)</f>
        <v>272.98490000000004</v>
      </c>
      <c r="D21" s="21">
        <v>272.98490000000004</v>
      </c>
      <c r="E21" s="43" t="s">
        <v>7</v>
      </c>
      <c r="G21" s="16"/>
    </row>
    <row r="22" spans="2:10" x14ac:dyDescent="0.25">
      <c r="B22" s="12" t="s">
        <v>17</v>
      </c>
      <c r="C22" s="25">
        <f>SUM(D22:E22)</f>
        <v>0.02</v>
      </c>
      <c r="D22" s="10">
        <v>0.02</v>
      </c>
      <c r="E22" s="43" t="s">
        <v>7</v>
      </c>
      <c r="G22" s="16"/>
    </row>
    <row r="23" spans="2:10" ht="15" customHeight="1" x14ac:dyDescent="0.25">
      <c r="B23" s="26" t="s">
        <v>156</v>
      </c>
      <c r="C23" s="25">
        <f>SUM(D23:E23)</f>
        <v>99.681190000000001</v>
      </c>
      <c r="D23" s="21">
        <v>8.4911899999999996</v>
      </c>
      <c r="E23" s="21">
        <v>91.19</v>
      </c>
    </row>
    <row r="24" spans="2:10" s="15" customFormat="1" ht="12.75" x14ac:dyDescent="0.2">
      <c r="B24" s="12" t="s">
        <v>157</v>
      </c>
      <c r="C24" s="4">
        <f>+C25</f>
        <v>0.6</v>
      </c>
      <c r="D24" s="19">
        <f>SUM(D25)</f>
        <v>0.6</v>
      </c>
      <c r="E24" s="2" t="s">
        <v>7</v>
      </c>
    </row>
    <row r="25" spans="2:10" x14ac:dyDescent="0.25">
      <c r="B25" s="20" t="s">
        <v>18</v>
      </c>
      <c r="C25" s="25">
        <f>SUM(D25:E25)</f>
        <v>0.6</v>
      </c>
      <c r="D25" s="10">
        <v>0.6</v>
      </c>
      <c r="E25" s="43" t="s">
        <v>13</v>
      </c>
    </row>
    <row r="26" spans="2:10" s="15" customFormat="1" ht="12.75" x14ac:dyDescent="0.2">
      <c r="B26" s="12" t="s">
        <v>158</v>
      </c>
      <c r="C26" s="22">
        <f>SUM(C27:C31)</f>
        <v>15.832799999999999</v>
      </c>
      <c r="D26" s="22">
        <f>SUM(D27:D31)</f>
        <v>15.832799999999999</v>
      </c>
      <c r="E26" s="2" t="s">
        <v>7</v>
      </c>
    </row>
    <row r="27" spans="2:10" x14ac:dyDescent="0.25">
      <c r="B27" s="20" t="s">
        <v>19</v>
      </c>
      <c r="C27" s="6" t="s">
        <v>20</v>
      </c>
      <c r="D27" s="6" t="s">
        <v>20</v>
      </c>
      <c r="E27" s="43" t="s">
        <v>20</v>
      </c>
    </row>
    <row r="28" spans="2:10" ht="25.5" x14ac:dyDescent="0.25">
      <c r="B28" s="54" t="s">
        <v>21</v>
      </c>
      <c r="C28" s="5">
        <f>SUM(D28:E28)</f>
        <v>15.832799999999999</v>
      </c>
      <c r="D28" s="25">
        <v>15.832799999999999</v>
      </c>
      <c r="E28" s="43" t="s">
        <v>7</v>
      </c>
    </row>
    <row r="29" spans="2:10" x14ac:dyDescent="0.25">
      <c r="B29" s="20" t="s">
        <v>178</v>
      </c>
      <c r="C29" s="6" t="s">
        <v>20</v>
      </c>
      <c r="D29" s="6" t="s">
        <v>20</v>
      </c>
      <c r="E29" s="43" t="s">
        <v>20</v>
      </c>
    </row>
    <row r="30" spans="2:10" ht="51" x14ac:dyDescent="0.25">
      <c r="B30" s="27" t="s">
        <v>179</v>
      </c>
      <c r="C30" s="6" t="s">
        <v>20</v>
      </c>
      <c r="D30" s="6" t="s">
        <v>20</v>
      </c>
      <c r="E30" s="43" t="s">
        <v>20</v>
      </c>
    </row>
    <row r="31" spans="2:10" ht="18" customHeight="1" x14ac:dyDescent="0.25">
      <c r="B31" s="27" t="s">
        <v>22</v>
      </c>
      <c r="C31" s="6" t="str">
        <f>+(D31)</f>
        <v>…</v>
      </c>
      <c r="D31" s="10" t="s">
        <v>20</v>
      </c>
      <c r="E31" s="43" t="s">
        <v>20</v>
      </c>
    </row>
    <row r="32" spans="2:10" s="15" customFormat="1" ht="15.75" customHeight="1" x14ac:dyDescent="0.2">
      <c r="B32" s="12" t="s">
        <v>209</v>
      </c>
      <c r="C32" s="22" t="s">
        <v>20</v>
      </c>
      <c r="D32" s="22" t="s">
        <v>20</v>
      </c>
      <c r="E32" s="2" t="s">
        <v>20</v>
      </c>
    </row>
    <row r="33" spans="2:5" x14ac:dyDescent="0.25">
      <c r="B33" s="45" t="s">
        <v>23</v>
      </c>
      <c r="C33" s="6" t="s">
        <v>20</v>
      </c>
      <c r="D33" s="6" t="s">
        <v>20</v>
      </c>
      <c r="E33" s="43" t="s">
        <v>20</v>
      </c>
    </row>
    <row r="34" spans="2:5" s="15" customFormat="1" ht="12.75" x14ac:dyDescent="0.2">
      <c r="B34" s="12" t="s">
        <v>159</v>
      </c>
      <c r="C34" s="4">
        <f>SUM(C35)</f>
        <v>0.4</v>
      </c>
      <c r="D34" s="4">
        <f>SUM(D35)</f>
        <v>0.4</v>
      </c>
      <c r="E34" s="2" t="s">
        <v>7</v>
      </c>
    </row>
    <row r="35" spans="2:5" x14ac:dyDescent="0.25">
      <c r="B35" s="12" t="s">
        <v>24</v>
      </c>
      <c r="C35" s="5">
        <f>SUM(D35:E35)</f>
        <v>0.4</v>
      </c>
      <c r="D35" s="5">
        <v>0.4</v>
      </c>
      <c r="E35" s="43" t="s">
        <v>7</v>
      </c>
    </row>
    <row r="36" spans="2:5" x14ac:dyDescent="0.25">
      <c r="B36" s="12" t="s">
        <v>160</v>
      </c>
      <c r="C36" s="4">
        <f>SUM(C37:C38)</f>
        <v>23.817099999999996</v>
      </c>
      <c r="D36" s="4">
        <f>SUM(D37:D38)</f>
        <v>23.817099999999996</v>
      </c>
      <c r="E36" s="2" t="s">
        <v>7</v>
      </c>
    </row>
    <row r="37" spans="2:5" x14ac:dyDescent="0.25">
      <c r="B37" s="12" t="s">
        <v>25</v>
      </c>
      <c r="C37" s="5">
        <f>SUM(D37)</f>
        <v>3.4760000000000004</v>
      </c>
      <c r="D37" s="10">
        <v>3.4760000000000004</v>
      </c>
      <c r="E37" s="43" t="s">
        <v>7</v>
      </c>
    </row>
    <row r="38" spans="2:5" x14ac:dyDescent="0.25">
      <c r="B38" s="12" t="s">
        <v>26</v>
      </c>
      <c r="C38" s="5">
        <f>SUM(D38)</f>
        <v>20.341099999999997</v>
      </c>
      <c r="D38" s="10">
        <v>20.341099999999997</v>
      </c>
      <c r="E38" s="43" t="s">
        <v>7</v>
      </c>
    </row>
    <row r="39" spans="2:5" s="15" customFormat="1" ht="12.75" x14ac:dyDescent="0.2">
      <c r="B39" s="12" t="s">
        <v>161</v>
      </c>
      <c r="C39" s="4">
        <f>SUM(C40)</f>
        <v>994.1</v>
      </c>
      <c r="D39" s="4">
        <f>SUM(D40)</f>
        <v>994.1</v>
      </c>
      <c r="E39" s="2" t="s">
        <v>7</v>
      </c>
    </row>
    <row r="40" spans="2:5" x14ac:dyDescent="0.25">
      <c r="B40" s="12" t="s">
        <v>27</v>
      </c>
      <c r="C40" s="5">
        <f>SUM(D40)</f>
        <v>994.1</v>
      </c>
      <c r="D40" s="5">
        <v>994.1</v>
      </c>
      <c r="E40" s="43" t="s">
        <v>7</v>
      </c>
    </row>
    <row r="41" spans="2:5" x14ac:dyDescent="0.25">
      <c r="B41" s="12" t="s">
        <v>180</v>
      </c>
      <c r="C41" s="4">
        <f>SUM(C42)</f>
        <v>1.35</v>
      </c>
      <c r="D41" s="4">
        <f>SUM(D42)</f>
        <v>1.35</v>
      </c>
      <c r="E41" s="43" t="s">
        <v>7</v>
      </c>
    </row>
    <row r="42" spans="2:5" x14ac:dyDescent="0.25">
      <c r="B42" s="20" t="s">
        <v>28</v>
      </c>
      <c r="C42" s="5">
        <f>SUM(D42)</f>
        <v>1.35</v>
      </c>
      <c r="D42" s="5">
        <v>1.35</v>
      </c>
      <c r="E42" s="43" t="s">
        <v>7</v>
      </c>
    </row>
    <row r="43" spans="2:5" s="15" customFormat="1" ht="12.75" x14ac:dyDescent="0.2">
      <c r="B43" s="12" t="s">
        <v>181</v>
      </c>
      <c r="C43" s="4">
        <f>SUM(C44:C45)</f>
        <v>4603.8537608367624</v>
      </c>
      <c r="D43" s="4">
        <f>SUM(D44:D45)</f>
        <v>4603.8537608367624</v>
      </c>
      <c r="E43" s="2" t="s">
        <v>7</v>
      </c>
    </row>
    <row r="44" spans="2:5" x14ac:dyDescent="0.25">
      <c r="B44" s="12" t="s">
        <v>29</v>
      </c>
      <c r="C44" s="5">
        <f>SUM(D44:E44)</f>
        <v>2163.8537608367619</v>
      </c>
      <c r="D44" s="5">
        <v>2163.8537608367619</v>
      </c>
      <c r="E44" s="43" t="s">
        <v>7</v>
      </c>
    </row>
    <row r="45" spans="2:5" x14ac:dyDescent="0.25">
      <c r="B45" s="12" t="s">
        <v>30</v>
      </c>
      <c r="C45" s="5">
        <f>SUM(D45:E45)</f>
        <v>2440</v>
      </c>
      <c r="D45" s="5">
        <v>2440</v>
      </c>
      <c r="E45" s="43" t="s">
        <v>7</v>
      </c>
    </row>
    <row r="46" spans="2:5" x14ac:dyDescent="0.25">
      <c r="B46" s="12" t="s">
        <v>162</v>
      </c>
      <c r="C46" s="4">
        <f>SUM(C47:C48)</f>
        <v>1.01</v>
      </c>
      <c r="D46" s="4">
        <f>SUM(D47:D48)</f>
        <v>1.01</v>
      </c>
      <c r="E46" s="43" t="s">
        <v>7</v>
      </c>
    </row>
    <row r="47" spans="2:5" x14ac:dyDescent="0.25">
      <c r="B47" s="53" t="s">
        <v>31</v>
      </c>
      <c r="C47" s="63">
        <f>SUM(D47:E48)</f>
        <v>1.01</v>
      </c>
      <c r="D47" s="63">
        <v>1.01</v>
      </c>
      <c r="E47" s="64" t="s">
        <v>7</v>
      </c>
    </row>
    <row r="48" spans="2:5" x14ac:dyDescent="0.25">
      <c r="B48" s="45" t="s">
        <v>32</v>
      </c>
      <c r="C48" s="63"/>
      <c r="D48" s="63"/>
      <c r="E48" s="64"/>
    </row>
    <row r="49" spans="2:7" s="15" customFormat="1" ht="12.75" x14ac:dyDescent="0.2">
      <c r="B49" s="12" t="s">
        <v>163</v>
      </c>
      <c r="C49" s="4">
        <f>SUM(C50)</f>
        <v>96.53</v>
      </c>
      <c r="D49" s="4">
        <f>SUM(D50)</f>
        <v>94.4</v>
      </c>
      <c r="E49" s="3">
        <f>SUM(E50)</f>
        <v>2.13</v>
      </c>
    </row>
    <row r="50" spans="2:7" x14ac:dyDescent="0.25">
      <c r="B50" s="12" t="s">
        <v>33</v>
      </c>
      <c r="C50" s="5">
        <f>SUM(D50:E50)</f>
        <v>96.53</v>
      </c>
      <c r="D50" s="5">
        <v>94.4</v>
      </c>
      <c r="E50" s="7">
        <v>2.13</v>
      </c>
    </row>
    <row r="51" spans="2:7" x14ac:dyDescent="0.25">
      <c r="B51" s="12" t="s">
        <v>34</v>
      </c>
      <c r="C51" s="6" t="str">
        <f>+(D51)</f>
        <v>…</v>
      </c>
      <c r="D51" s="6" t="s">
        <v>20</v>
      </c>
      <c r="E51" s="43" t="s">
        <v>20</v>
      </c>
    </row>
    <row r="52" spans="2:7" s="15" customFormat="1" ht="12.75" x14ac:dyDescent="0.2">
      <c r="B52" s="12" t="s">
        <v>182</v>
      </c>
      <c r="C52" s="4">
        <f>SUM(C53)</f>
        <v>312.75</v>
      </c>
      <c r="D52" s="4">
        <f>SUM(D53)</f>
        <v>312.75</v>
      </c>
      <c r="E52" s="2" t="s">
        <v>7</v>
      </c>
    </row>
    <row r="53" spans="2:7" x14ac:dyDescent="0.25">
      <c r="B53" s="12" t="s">
        <v>35</v>
      </c>
      <c r="C53" s="6">
        <f>SUM(D53)</f>
        <v>312.75</v>
      </c>
      <c r="D53" s="5">
        <v>312.75</v>
      </c>
      <c r="E53" s="43" t="s">
        <v>7</v>
      </c>
    </row>
    <row r="54" spans="2:7" s="15" customFormat="1" ht="12.75" x14ac:dyDescent="0.2">
      <c r="B54" s="12" t="s">
        <v>36</v>
      </c>
      <c r="C54" s="22">
        <f>SUM(C55:C56)</f>
        <v>2.5565000000000002</v>
      </c>
      <c r="D54" s="22">
        <f>SUM(D55:D56)</f>
        <v>2.5565000000000002</v>
      </c>
      <c r="E54" s="2" t="s">
        <v>7</v>
      </c>
    </row>
    <row r="55" spans="2:7" x14ac:dyDescent="0.25">
      <c r="B55" s="12" t="s">
        <v>37</v>
      </c>
      <c r="C55" s="5">
        <f>SUM(D55:E55)</f>
        <v>2.5565000000000002</v>
      </c>
      <c r="D55" s="10">
        <v>2.5565000000000002</v>
      </c>
      <c r="E55" s="43" t="s">
        <v>7</v>
      </c>
    </row>
    <row r="56" spans="2:7" x14ac:dyDescent="0.25">
      <c r="B56" s="12" t="s">
        <v>38</v>
      </c>
      <c r="C56" s="10" t="s">
        <v>20</v>
      </c>
      <c r="D56" s="10" t="s">
        <v>20</v>
      </c>
      <c r="E56" s="43" t="s">
        <v>20</v>
      </c>
    </row>
    <row r="57" spans="2:7" s="15" customFormat="1" ht="12.75" x14ac:dyDescent="0.2">
      <c r="B57" s="46" t="s">
        <v>164</v>
      </c>
      <c r="C57" s="22">
        <f>SUM(C58:C61)</f>
        <v>1474.726774641</v>
      </c>
      <c r="D57" s="22">
        <f>SUM(D58:D61)</f>
        <v>846.20770664100007</v>
      </c>
      <c r="E57" s="2">
        <f>SUM(E58:E61)</f>
        <v>628.51906799999995</v>
      </c>
    </row>
    <row r="58" spans="2:7" x14ac:dyDescent="0.25">
      <c r="B58" s="12" t="s">
        <v>39</v>
      </c>
      <c r="C58" s="5">
        <f>SUM(D58:E58)</f>
        <v>240.88450364100001</v>
      </c>
      <c r="D58" s="10">
        <v>236.04450364100001</v>
      </c>
      <c r="E58" s="7">
        <v>4.84</v>
      </c>
      <c r="G58" s="16"/>
    </row>
    <row r="59" spans="2:7" x14ac:dyDescent="0.25">
      <c r="B59" s="12" t="s">
        <v>40</v>
      </c>
      <c r="C59" s="5">
        <f>SUM(D59:E59)</f>
        <v>940.61227099999996</v>
      </c>
      <c r="D59" s="10">
        <v>404.46320300000002</v>
      </c>
      <c r="E59" s="43">
        <v>536.14906799999994</v>
      </c>
      <c r="G59" s="16"/>
    </row>
    <row r="60" spans="2:7" x14ac:dyDescent="0.25">
      <c r="B60" s="12" t="s">
        <v>41</v>
      </c>
      <c r="C60" s="5">
        <f>SUM(D60:E60)</f>
        <v>131.98000000000002</v>
      </c>
      <c r="D60" s="10">
        <v>44.45</v>
      </c>
      <c r="E60" s="7">
        <v>87.53</v>
      </c>
      <c r="F60" s="17"/>
    </row>
    <row r="61" spans="2:7" x14ac:dyDescent="0.25">
      <c r="B61" s="12" t="s">
        <v>42</v>
      </c>
      <c r="C61" s="5">
        <f>SUM(D61:E61)</f>
        <v>161.25</v>
      </c>
      <c r="D61" s="10">
        <v>161.25</v>
      </c>
      <c r="E61" s="43" t="s">
        <v>7</v>
      </c>
    </row>
    <row r="62" spans="2:7" s="15" customFormat="1" ht="12.75" x14ac:dyDescent="0.2">
      <c r="B62" s="12" t="s">
        <v>183</v>
      </c>
      <c r="C62" s="22">
        <f>SUM(C63:C65)</f>
        <v>91.253049147669998</v>
      </c>
      <c r="D62" s="22">
        <f>SUM(D63:D65)</f>
        <v>91.253049147669998</v>
      </c>
      <c r="E62" s="2" t="s">
        <v>7</v>
      </c>
    </row>
    <row r="63" spans="2:7" x14ac:dyDescent="0.25">
      <c r="B63" s="12" t="s">
        <v>43</v>
      </c>
      <c r="C63" s="5">
        <f>SUM(D63:E63)</f>
        <v>81.910799999999995</v>
      </c>
      <c r="D63" s="5">
        <v>81.910799999999995</v>
      </c>
      <c r="E63" s="43" t="s">
        <v>7</v>
      </c>
    </row>
    <row r="64" spans="2:7" x14ac:dyDescent="0.25">
      <c r="B64" s="12" t="s">
        <v>44</v>
      </c>
      <c r="C64" s="5">
        <f>SUM(D64:E64)</f>
        <v>5.1169000000000002</v>
      </c>
      <c r="D64" s="5">
        <v>5.1169000000000002</v>
      </c>
      <c r="E64" s="43" t="s">
        <v>7</v>
      </c>
    </row>
    <row r="65" spans="2:7" x14ac:dyDescent="0.25">
      <c r="B65" s="12" t="s">
        <v>45</v>
      </c>
      <c r="C65" s="5">
        <f>SUM(D65:E65)</f>
        <v>4.2253491476699994</v>
      </c>
      <c r="D65" s="5">
        <v>4.2253491476699994</v>
      </c>
      <c r="E65" s="43" t="s">
        <v>7</v>
      </c>
    </row>
    <row r="66" spans="2:7" s="15" customFormat="1" ht="12.75" x14ac:dyDescent="0.2">
      <c r="B66" s="38" t="s">
        <v>165</v>
      </c>
      <c r="C66" s="4">
        <f>SUM(C67:C72)</f>
        <v>428.80109999999996</v>
      </c>
      <c r="D66" s="4">
        <f>SUM(D67:D72)</f>
        <v>12.331100000000001</v>
      </c>
      <c r="E66" s="3">
        <f>SUM(E67:E72)</f>
        <v>416.46999999999997</v>
      </c>
    </row>
    <row r="67" spans="2:7" x14ac:dyDescent="0.25">
      <c r="B67" s="12" t="s">
        <v>46</v>
      </c>
      <c r="C67" s="6" t="str">
        <f>+(D67)</f>
        <v>…</v>
      </c>
      <c r="D67" s="10" t="s">
        <v>20</v>
      </c>
      <c r="E67" s="43" t="s">
        <v>20</v>
      </c>
      <c r="G67" s="16"/>
    </row>
    <row r="68" spans="2:7" x14ac:dyDescent="0.25">
      <c r="B68" s="12" t="s">
        <v>47</v>
      </c>
      <c r="C68" s="5">
        <f>+(D68+E68)</f>
        <v>6.8811</v>
      </c>
      <c r="D68" s="10">
        <v>6.3711000000000002</v>
      </c>
      <c r="E68" s="7">
        <v>0.51</v>
      </c>
    </row>
    <row r="69" spans="2:7" x14ac:dyDescent="0.25">
      <c r="B69" s="29" t="s">
        <v>48</v>
      </c>
      <c r="C69" s="5">
        <f>+(D69+E69)</f>
        <v>421.28999999999996</v>
      </c>
      <c r="D69" s="10">
        <v>5.33</v>
      </c>
      <c r="E69" s="7">
        <v>415.96</v>
      </c>
    </row>
    <row r="70" spans="2:7" x14ac:dyDescent="0.25">
      <c r="B70" s="12" t="s">
        <v>184</v>
      </c>
      <c r="C70" s="5">
        <f>SUM(D70:E70)</f>
        <v>0.63</v>
      </c>
      <c r="D70" s="10">
        <v>0.63</v>
      </c>
      <c r="E70" s="43" t="s">
        <v>7</v>
      </c>
    </row>
    <row r="71" spans="2:7" x14ac:dyDescent="0.25">
      <c r="B71" s="65" t="s">
        <v>166</v>
      </c>
      <c r="C71" s="63" t="str">
        <f>+(D71)</f>
        <v>…</v>
      </c>
      <c r="D71" s="63" t="s">
        <v>20</v>
      </c>
      <c r="E71" s="64" t="s">
        <v>20</v>
      </c>
    </row>
    <row r="72" spans="2:7" x14ac:dyDescent="0.25">
      <c r="B72" s="65"/>
      <c r="C72" s="63"/>
      <c r="D72" s="63"/>
      <c r="E72" s="64"/>
    </row>
    <row r="73" spans="2:7" s="15" customFormat="1" ht="12.75" x14ac:dyDescent="0.2">
      <c r="B73" s="38" t="s">
        <v>208</v>
      </c>
      <c r="C73" s="4">
        <f>SUM(C74:C87)</f>
        <v>14933.533540112825</v>
      </c>
      <c r="D73" s="4">
        <f>SUM(D74:D87)</f>
        <v>12783.152640112825</v>
      </c>
      <c r="E73" s="3">
        <f>SUM(E74:E87)</f>
        <v>2150.3809000000001</v>
      </c>
    </row>
    <row r="74" spans="2:7" x14ac:dyDescent="0.25">
      <c r="B74" s="12" t="s">
        <v>49</v>
      </c>
      <c r="C74" s="5">
        <f t="shared" ref="C74:C87" si="0">SUM(D74:E74)</f>
        <v>49.205500000000001</v>
      </c>
      <c r="D74" s="10">
        <v>49.205500000000001</v>
      </c>
      <c r="E74" s="43" t="s">
        <v>7</v>
      </c>
      <c r="G74" s="16"/>
    </row>
    <row r="75" spans="2:7" x14ac:dyDescent="0.25">
      <c r="B75" s="12" t="s">
        <v>50</v>
      </c>
      <c r="C75" s="5">
        <f t="shared" si="0"/>
        <v>47.814135999999998</v>
      </c>
      <c r="D75" s="10">
        <v>47.814135999999998</v>
      </c>
      <c r="E75" s="43" t="s">
        <v>7</v>
      </c>
    </row>
    <row r="76" spans="2:7" x14ac:dyDescent="0.25">
      <c r="B76" s="12" t="s">
        <v>51</v>
      </c>
      <c r="C76" s="5">
        <f t="shared" si="0"/>
        <v>333.423871322043</v>
      </c>
      <c r="D76" s="10">
        <v>296.99297132204299</v>
      </c>
      <c r="E76" s="43">
        <v>36.430900000000001</v>
      </c>
    </row>
    <row r="77" spans="2:7" x14ac:dyDescent="0.25">
      <c r="B77" s="12" t="s">
        <v>52</v>
      </c>
      <c r="C77" s="5">
        <f t="shared" si="0"/>
        <v>2701.2451000000001</v>
      </c>
      <c r="D77" s="10">
        <v>681.00509999999997</v>
      </c>
      <c r="E77" s="43">
        <v>2020.24</v>
      </c>
    </row>
    <row r="78" spans="2:7" x14ac:dyDescent="0.25">
      <c r="B78" s="12" t="s">
        <v>53</v>
      </c>
      <c r="C78" s="5">
        <f t="shared" si="0"/>
        <v>1312.60769862999</v>
      </c>
      <c r="D78" s="10">
        <v>1312.60769862999</v>
      </c>
      <c r="E78" s="43" t="s">
        <v>7</v>
      </c>
    </row>
    <row r="79" spans="2:7" x14ac:dyDescent="0.25">
      <c r="B79" s="12" t="s">
        <v>54</v>
      </c>
      <c r="C79" s="5">
        <f t="shared" si="0"/>
        <v>5790</v>
      </c>
      <c r="D79" s="10">
        <v>5790</v>
      </c>
      <c r="E79" s="43" t="s">
        <v>7</v>
      </c>
    </row>
    <row r="80" spans="2:7" x14ac:dyDescent="0.25">
      <c r="B80" s="12" t="s">
        <v>55</v>
      </c>
      <c r="C80" s="5">
        <f t="shared" si="0"/>
        <v>252.75</v>
      </c>
      <c r="D80" s="10">
        <v>252.75</v>
      </c>
      <c r="E80" s="43" t="s">
        <v>7</v>
      </c>
    </row>
    <row r="81" spans="2:7" x14ac:dyDescent="0.25">
      <c r="B81" s="12" t="s">
        <v>56</v>
      </c>
      <c r="C81" s="5">
        <f t="shared" si="0"/>
        <v>359.2869</v>
      </c>
      <c r="D81" s="10">
        <v>278.9169</v>
      </c>
      <c r="E81" s="43">
        <v>80.37</v>
      </c>
    </row>
    <row r="82" spans="2:7" x14ac:dyDescent="0.25">
      <c r="B82" s="12" t="s">
        <v>57</v>
      </c>
      <c r="C82" s="5">
        <f t="shared" si="0"/>
        <v>726.36</v>
      </c>
      <c r="D82" s="10">
        <v>726.36</v>
      </c>
      <c r="E82" s="43" t="s">
        <v>7</v>
      </c>
    </row>
    <row r="83" spans="2:7" x14ac:dyDescent="0.25">
      <c r="B83" s="12" t="s">
        <v>58</v>
      </c>
      <c r="C83" s="5">
        <f t="shared" si="0"/>
        <v>46.690906700799999</v>
      </c>
      <c r="D83" s="10">
        <v>33.350906700800003</v>
      </c>
      <c r="E83" s="43">
        <v>13.34</v>
      </c>
    </row>
    <row r="84" spans="2:7" x14ac:dyDescent="0.25">
      <c r="B84" s="12" t="s">
        <v>59</v>
      </c>
      <c r="C84" s="5">
        <f t="shared" si="0"/>
        <v>221.04</v>
      </c>
      <c r="D84" s="10">
        <v>221.04</v>
      </c>
      <c r="E84" s="43" t="s">
        <v>7</v>
      </c>
    </row>
    <row r="85" spans="2:7" x14ac:dyDescent="0.25">
      <c r="B85" s="12" t="s">
        <v>60</v>
      </c>
      <c r="C85" s="5">
        <f t="shared" si="0"/>
        <v>156.80000000000001</v>
      </c>
      <c r="D85" s="10">
        <v>156.80000000000001</v>
      </c>
      <c r="E85" s="43" t="s">
        <v>7</v>
      </c>
    </row>
    <row r="86" spans="2:7" x14ac:dyDescent="0.25">
      <c r="B86" s="12" t="s">
        <v>61</v>
      </c>
      <c r="C86" s="5">
        <f t="shared" si="0"/>
        <v>2152.2573274599899</v>
      </c>
      <c r="D86" s="10">
        <v>2152.2573274599899</v>
      </c>
      <c r="E86" s="43" t="s">
        <v>7</v>
      </c>
    </row>
    <row r="87" spans="2:7" x14ac:dyDescent="0.25">
      <c r="B87" s="12" t="s">
        <v>62</v>
      </c>
      <c r="C87" s="5">
        <f t="shared" si="0"/>
        <v>784.05210000000011</v>
      </c>
      <c r="D87" s="10">
        <v>784.05210000000011</v>
      </c>
      <c r="E87" s="43" t="s">
        <v>7</v>
      </c>
    </row>
    <row r="88" spans="2:7" s="15" customFormat="1" ht="12.75" x14ac:dyDescent="0.2">
      <c r="B88" s="38" t="s">
        <v>207</v>
      </c>
      <c r="C88" s="4">
        <f>SUM(C89:C90)</f>
        <v>278.09901981300004</v>
      </c>
      <c r="D88" s="4">
        <f>SUM(D89:D90)</f>
        <v>33.149019813000002</v>
      </c>
      <c r="E88" s="3">
        <f>SUM(E89:E90)</f>
        <v>244.95</v>
      </c>
    </row>
    <row r="89" spans="2:7" x14ac:dyDescent="0.25">
      <c r="B89" s="12" t="s">
        <v>63</v>
      </c>
      <c r="C89" s="5">
        <f>SUM(D89:E89)</f>
        <v>130.69901981300001</v>
      </c>
      <c r="D89" s="10">
        <v>18.409019813</v>
      </c>
      <c r="E89" s="7">
        <v>112.29</v>
      </c>
      <c r="G89" s="16"/>
    </row>
    <row r="90" spans="2:7" x14ac:dyDescent="0.25">
      <c r="B90" s="12" t="s">
        <v>64</v>
      </c>
      <c r="C90" s="5">
        <f>SUM(D90:E90)</f>
        <v>147.4</v>
      </c>
      <c r="D90" s="10">
        <v>14.74</v>
      </c>
      <c r="E90" s="43">
        <v>132.66</v>
      </c>
    </row>
    <row r="91" spans="2:7" s="15" customFormat="1" ht="12.75" x14ac:dyDescent="0.2">
      <c r="B91" s="12" t="s">
        <v>185</v>
      </c>
      <c r="C91" s="4">
        <f>SUM(C92:C92)</f>
        <v>2.3209999999999997</v>
      </c>
      <c r="D91" s="4">
        <f>SUM(D92:D92)</f>
        <v>2.3209999999999997</v>
      </c>
      <c r="E91" s="2" t="s">
        <v>7</v>
      </c>
    </row>
    <row r="92" spans="2:7" x14ac:dyDescent="0.25">
      <c r="B92" s="12" t="s">
        <v>65</v>
      </c>
      <c r="C92" s="5">
        <f>SUM(D92:E92)</f>
        <v>2.3209999999999997</v>
      </c>
      <c r="D92" s="10">
        <v>2.3209999999999997</v>
      </c>
      <c r="E92" s="43" t="s">
        <v>7</v>
      </c>
    </row>
    <row r="93" spans="2:7" s="15" customFormat="1" ht="12.75" x14ac:dyDescent="0.2">
      <c r="B93" s="12" t="s">
        <v>167</v>
      </c>
      <c r="C93" s="4">
        <f>SUM(C94:C105)</f>
        <v>1648.9903538934404</v>
      </c>
      <c r="D93" s="4">
        <f>SUM(D94:D105)</f>
        <v>752.12302988974011</v>
      </c>
      <c r="E93" s="3">
        <f>SUM(E94:E105)</f>
        <v>896.86732400369999</v>
      </c>
      <c r="G93" s="24"/>
    </row>
    <row r="94" spans="2:7" x14ac:dyDescent="0.25">
      <c r="B94" s="12" t="s">
        <v>66</v>
      </c>
      <c r="C94" s="5">
        <f t="shared" ref="C94:C105" si="1">SUM(D94:E94)</f>
        <v>856.64560000000006</v>
      </c>
      <c r="D94" s="5">
        <v>397.03610000000003</v>
      </c>
      <c r="E94" s="7">
        <v>459.60949999999997</v>
      </c>
      <c r="G94" s="16"/>
    </row>
    <row r="95" spans="2:7" x14ac:dyDescent="0.25">
      <c r="B95" s="12" t="s">
        <v>67</v>
      </c>
      <c r="C95" s="5">
        <f t="shared" si="1"/>
        <v>8.9298000000000002</v>
      </c>
      <c r="D95" s="10">
        <v>8.9298000000000002</v>
      </c>
      <c r="E95" s="43" t="s">
        <v>13</v>
      </c>
    </row>
    <row r="96" spans="2:7" x14ac:dyDescent="0.25">
      <c r="B96" s="12" t="s">
        <v>68</v>
      </c>
      <c r="C96" s="5">
        <f t="shared" si="1"/>
        <v>242.8423206853</v>
      </c>
      <c r="D96" s="5">
        <v>46.082320685300004</v>
      </c>
      <c r="E96" s="7">
        <v>196.76</v>
      </c>
    </row>
    <row r="97" spans="2:5" s="9" customFormat="1" ht="12.75" x14ac:dyDescent="0.2">
      <c r="B97" s="12" t="s">
        <v>147</v>
      </c>
      <c r="C97" s="5">
        <f t="shared" si="1"/>
        <v>4.8121999999999998</v>
      </c>
      <c r="D97" s="5">
        <v>0.9262999999999999</v>
      </c>
      <c r="E97" s="7">
        <v>3.8858999999999999</v>
      </c>
    </row>
    <row r="98" spans="2:5" x14ac:dyDescent="0.25">
      <c r="B98" s="12" t="s">
        <v>69</v>
      </c>
      <c r="C98" s="5">
        <f t="shared" si="1"/>
        <v>3.6317092044399999</v>
      </c>
      <c r="D98" s="5">
        <v>3.1517092044399999</v>
      </c>
      <c r="E98" s="7">
        <v>0.48</v>
      </c>
    </row>
    <row r="99" spans="2:5" x14ac:dyDescent="0.25">
      <c r="B99" s="12" t="s">
        <v>70</v>
      </c>
      <c r="C99" s="5">
        <f t="shared" si="1"/>
        <v>6.5089999999999995</v>
      </c>
      <c r="D99" s="5">
        <v>0.58499999999999996</v>
      </c>
      <c r="E99" s="7">
        <v>5.9239999999999995</v>
      </c>
    </row>
    <row r="100" spans="2:5" x14ac:dyDescent="0.25">
      <c r="B100" s="12" t="s">
        <v>71</v>
      </c>
      <c r="C100" s="5">
        <f t="shared" si="1"/>
        <v>1.3640000000000001</v>
      </c>
      <c r="D100" s="5">
        <v>1.36</v>
      </c>
      <c r="E100" s="7">
        <v>4.0000000000000001E-3</v>
      </c>
    </row>
    <row r="101" spans="2:5" x14ac:dyDescent="0.25">
      <c r="B101" s="12" t="s">
        <v>72</v>
      </c>
      <c r="C101" s="5">
        <f t="shared" si="1"/>
        <v>150.24870000000001</v>
      </c>
      <c r="D101" s="5">
        <v>11.103599999999998</v>
      </c>
      <c r="E101" s="7">
        <v>139.14510000000001</v>
      </c>
    </row>
    <row r="102" spans="2:5" x14ac:dyDescent="0.25">
      <c r="B102" s="12" t="s">
        <v>73</v>
      </c>
      <c r="C102" s="5">
        <f t="shared" si="1"/>
        <v>23.673000000000002</v>
      </c>
      <c r="D102" s="5">
        <v>4.2430000000000003</v>
      </c>
      <c r="E102" s="7">
        <v>19.43</v>
      </c>
    </row>
    <row r="103" spans="2:5" x14ac:dyDescent="0.25">
      <c r="B103" s="12" t="s">
        <v>74</v>
      </c>
      <c r="C103" s="5">
        <f t="shared" si="1"/>
        <v>35.79</v>
      </c>
      <c r="D103" s="5">
        <v>1.41</v>
      </c>
      <c r="E103" s="7">
        <v>34.380000000000003</v>
      </c>
    </row>
    <row r="104" spans="2:5" x14ac:dyDescent="0.25">
      <c r="B104" s="12" t="s">
        <v>75</v>
      </c>
      <c r="C104" s="5">
        <f t="shared" si="1"/>
        <v>67.0388240037</v>
      </c>
      <c r="D104" s="5">
        <v>29.79</v>
      </c>
      <c r="E104" s="7">
        <v>37.248824003700001</v>
      </c>
    </row>
    <row r="105" spans="2:5" x14ac:dyDescent="0.25">
      <c r="B105" s="12" t="s">
        <v>76</v>
      </c>
      <c r="C105" s="5">
        <f t="shared" si="1"/>
        <v>247.5052</v>
      </c>
      <c r="D105" s="10">
        <v>247.5052</v>
      </c>
      <c r="E105" s="43" t="s">
        <v>13</v>
      </c>
    </row>
    <row r="106" spans="2:5" s="15" customFormat="1" ht="12.75" x14ac:dyDescent="0.2">
      <c r="B106" s="12" t="s">
        <v>186</v>
      </c>
      <c r="C106" s="2" t="str">
        <f>+(D106)</f>
        <v>…</v>
      </c>
      <c r="D106" s="2" t="s">
        <v>20</v>
      </c>
      <c r="E106" s="2" t="s">
        <v>20</v>
      </c>
    </row>
    <row r="107" spans="2:5" x14ac:dyDescent="0.25">
      <c r="B107" s="12" t="s">
        <v>77</v>
      </c>
      <c r="C107" s="10" t="str">
        <f>+(D107)</f>
        <v>…</v>
      </c>
      <c r="D107" s="10" t="s">
        <v>20</v>
      </c>
      <c r="E107" s="43" t="s">
        <v>20</v>
      </c>
    </row>
    <row r="108" spans="2:5" x14ac:dyDescent="0.25">
      <c r="B108" s="12" t="s">
        <v>187</v>
      </c>
      <c r="C108" s="4">
        <f>SUM(C109)</f>
        <v>2.5</v>
      </c>
      <c r="D108" s="4">
        <f>SUM(D109)</f>
        <v>2.5</v>
      </c>
      <c r="E108" s="2" t="s">
        <v>7</v>
      </c>
    </row>
    <row r="109" spans="2:5" x14ac:dyDescent="0.25">
      <c r="B109" s="12" t="s">
        <v>78</v>
      </c>
      <c r="C109" s="5">
        <f>SUM(D109:E109)</f>
        <v>2.5</v>
      </c>
      <c r="D109" s="5">
        <v>2.5</v>
      </c>
      <c r="E109" s="43" t="s">
        <v>7</v>
      </c>
    </row>
    <row r="110" spans="2:5" x14ac:dyDescent="0.25">
      <c r="B110" s="12" t="s">
        <v>188</v>
      </c>
      <c r="C110" s="4">
        <f>SUM(C111:C112)</f>
        <v>0.65</v>
      </c>
      <c r="D110" s="4">
        <f>SUM(D111:D112)</f>
        <v>0.35</v>
      </c>
      <c r="E110" s="3">
        <f>SUM(E111:E112)</f>
        <v>0.3</v>
      </c>
    </row>
    <row r="111" spans="2:5" x14ac:dyDescent="0.25">
      <c r="B111" s="12" t="s">
        <v>79</v>
      </c>
      <c r="C111" s="5">
        <f>SUM(D111:E111)</f>
        <v>0.6</v>
      </c>
      <c r="D111" s="7">
        <v>0.3</v>
      </c>
      <c r="E111" s="7">
        <v>0.3</v>
      </c>
    </row>
    <row r="112" spans="2:5" x14ac:dyDescent="0.25">
      <c r="B112" s="12" t="s">
        <v>80</v>
      </c>
      <c r="C112" s="5">
        <f>SUM(D112:E112)</f>
        <v>0.05</v>
      </c>
      <c r="D112" s="6">
        <v>0.05</v>
      </c>
      <c r="E112" s="43" t="s">
        <v>7</v>
      </c>
    </row>
    <row r="113" spans="2:6" x14ac:dyDescent="0.25">
      <c r="B113" s="12" t="s">
        <v>189</v>
      </c>
      <c r="C113" s="4">
        <f>SUM(C114)</f>
        <v>24.16</v>
      </c>
      <c r="D113" s="2">
        <f>SUM(D114)</f>
        <v>24.16</v>
      </c>
      <c r="E113" s="2" t="s">
        <v>7</v>
      </c>
    </row>
    <row r="114" spans="2:6" x14ac:dyDescent="0.25">
      <c r="B114" s="12" t="s">
        <v>81</v>
      </c>
      <c r="C114" s="5">
        <f>+(D114)</f>
        <v>24.16</v>
      </c>
      <c r="D114" s="7">
        <v>24.16</v>
      </c>
      <c r="E114" s="43" t="s">
        <v>7</v>
      </c>
    </row>
    <row r="115" spans="2:6" s="15" customFormat="1" ht="12.75" x14ac:dyDescent="0.2">
      <c r="B115" s="12" t="s">
        <v>190</v>
      </c>
      <c r="C115" s="4">
        <f>SUM(C116:C124)</f>
        <v>1175.3805467535001</v>
      </c>
      <c r="D115" s="3">
        <f>SUM(D116:D124)</f>
        <v>1175.3805467535001</v>
      </c>
      <c r="E115" s="2" t="s">
        <v>7</v>
      </c>
    </row>
    <row r="116" spans="2:6" x14ac:dyDescent="0.25">
      <c r="B116" s="12" t="s">
        <v>82</v>
      </c>
      <c r="C116" s="10" t="str">
        <f t="shared" ref="C116:C124" si="2">+(D116)</f>
        <v>…</v>
      </c>
      <c r="D116" s="10" t="s">
        <v>20</v>
      </c>
      <c r="E116" s="43" t="s">
        <v>20</v>
      </c>
    </row>
    <row r="117" spans="2:6" x14ac:dyDescent="0.25">
      <c r="B117" s="12" t="s">
        <v>83</v>
      </c>
      <c r="C117" s="5">
        <f t="shared" si="2"/>
        <v>1</v>
      </c>
      <c r="D117" s="7">
        <v>1</v>
      </c>
      <c r="E117" s="43" t="s">
        <v>7</v>
      </c>
    </row>
    <row r="118" spans="2:6" x14ac:dyDescent="0.25">
      <c r="B118" s="12" t="s">
        <v>84</v>
      </c>
      <c r="C118" s="5">
        <f t="shared" si="2"/>
        <v>605.77570000000003</v>
      </c>
      <c r="D118" s="7">
        <v>605.77570000000003</v>
      </c>
      <c r="E118" s="43" t="s">
        <v>7</v>
      </c>
    </row>
    <row r="119" spans="2:6" x14ac:dyDescent="0.25">
      <c r="B119" s="12" t="s">
        <v>85</v>
      </c>
      <c r="C119" s="5">
        <f t="shared" si="2"/>
        <v>124.1922</v>
      </c>
      <c r="D119" s="7">
        <v>124.1922</v>
      </c>
      <c r="E119" s="43" t="s">
        <v>7</v>
      </c>
    </row>
    <row r="120" spans="2:6" x14ac:dyDescent="0.25">
      <c r="B120" s="12" t="s">
        <v>86</v>
      </c>
      <c r="C120" s="5">
        <f t="shared" si="2"/>
        <v>0.81</v>
      </c>
      <c r="D120" s="7">
        <v>0.81</v>
      </c>
      <c r="E120" s="43" t="s">
        <v>7</v>
      </c>
    </row>
    <row r="121" spans="2:6" x14ac:dyDescent="0.25">
      <c r="B121" s="12" t="s">
        <v>87</v>
      </c>
      <c r="C121" s="5">
        <f t="shared" si="2"/>
        <v>195</v>
      </c>
      <c r="D121" s="7">
        <v>195</v>
      </c>
      <c r="E121" s="43" t="s">
        <v>7</v>
      </c>
    </row>
    <row r="122" spans="2:6" x14ac:dyDescent="0.25">
      <c r="B122" s="12" t="s">
        <v>88</v>
      </c>
      <c r="C122" s="5">
        <f t="shared" si="2"/>
        <v>161.70490000000001</v>
      </c>
      <c r="D122" s="7">
        <v>161.70490000000001</v>
      </c>
      <c r="E122" s="43" t="s">
        <v>7</v>
      </c>
    </row>
    <row r="123" spans="2:6" x14ac:dyDescent="0.25">
      <c r="B123" s="12" t="s">
        <v>89</v>
      </c>
      <c r="C123" s="5">
        <f t="shared" si="2"/>
        <v>70.16640000000001</v>
      </c>
      <c r="D123" s="7">
        <v>70.16640000000001</v>
      </c>
      <c r="E123" s="43" t="s">
        <v>7</v>
      </c>
    </row>
    <row r="124" spans="2:6" x14ac:dyDescent="0.25">
      <c r="B124" s="12" t="s">
        <v>90</v>
      </c>
      <c r="C124" s="5">
        <f t="shared" si="2"/>
        <v>16.731346753499999</v>
      </c>
      <c r="D124" s="7">
        <v>16.731346753499999</v>
      </c>
      <c r="E124" s="43" t="s">
        <v>7</v>
      </c>
    </row>
    <row r="125" spans="2:6" s="15" customFormat="1" ht="12.75" x14ac:dyDescent="0.2">
      <c r="B125" s="12" t="s">
        <v>168</v>
      </c>
      <c r="C125" s="4">
        <f>+C126</f>
        <v>30.01</v>
      </c>
      <c r="D125" s="4">
        <f>SUM(D126)</f>
        <v>30.01</v>
      </c>
      <c r="E125" s="2" t="s">
        <v>7</v>
      </c>
    </row>
    <row r="126" spans="2:6" x14ac:dyDescent="0.25">
      <c r="B126" s="12" t="s">
        <v>91</v>
      </c>
      <c r="C126" s="5">
        <f>+(D126)</f>
        <v>30.01</v>
      </c>
      <c r="D126" s="7">
        <v>30.01</v>
      </c>
      <c r="E126" s="43" t="s">
        <v>7</v>
      </c>
    </row>
    <row r="127" spans="2:6" x14ac:dyDescent="0.25">
      <c r="B127" s="47" t="s">
        <v>169</v>
      </c>
      <c r="C127" s="4">
        <f>SUM(C128)</f>
        <v>40.672429999999999</v>
      </c>
      <c r="D127" s="3">
        <f>SUM(D128)</f>
        <v>11.608740000000001</v>
      </c>
      <c r="E127" s="2">
        <f>SUM(E128)</f>
        <v>29.063689999999998</v>
      </c>
    </row>
    <row r="128" spans="2:6" x14ac:dyDescent="0.25">
      <c r="B128" s="12" t="s">
        <v>92</v>
      </c>
      <c r="C128" s="5">
        <f>SUM(D128:E128)</f>
        <v>40.672429999999999</v>
      </c>
      <c r="D128" s="7">
        <v>11.608740000000001</v>
      </c>
      <c r="E128" s="7">
        <v>29.063689999999998</v>
      </c>
      <c r="F128" s="17"/>
    </row>
    <row r="129" spans="2:5" s="15" customFormat="1" ht="12.75" x14ac:dyDescent="0.2">
      <c r="B129" s="12" t="s">
        <v>170</v>
      </c>
      <c r="C129" s="4">
        <f>SUM(C130:C141)</f>
        <v>133.215</v>
      </c>
      <c r="D129" s="4">
        <f>SUM(D130:D141)</f>
        <v>133.215</v>
      </c>
      <c r="E129" s="2" t="s">
        <v>7</v>
      </c>
    </row>
    <row r="130" spans="2:5" x14ac:dyDescent="0.25">
      <c r="B130" s="12" t="s">
        <v>93</v>
      </c>
      <c r="C130" s="5">
        <f>+(D130)</f>
        <v>3.4514</v>
      </c>
      <c r="D130" s="7">
        <v>3.4514</v>
      </c>
      <c r="E130" s="43" t="s">
        <v>7</v>
      </c>
    </row>
    <row r="131" spans="2:5" x14ac:dyDescent="0.25">
      <c r="B131" s="12" t="s">
        <v>94</v>
      </c>
      <c r="C131" s="5">
        <f>+(D131)</f>
        <v>13.570599999999999</v>
      </c>
      <c r="D131" s="7">
        <v>13.570599999999999</v>
      </c>
      <c r="E131" s="50" t="s">
        <v>7</v>
      </c>
    </row>
    <row r="132" spans="2:5" x14ac:dyDescent="0.25">
      <c r="B132" s="66" t="s">
        <v>95</v>
      </c>
      <c r="C132" s="63" t="str">
        <f>+(D132)</f>
        <v>…</v>
      </c>
      <c r="D132" s="63" t="s">
        <v>20</v>
      </c>
      <c r="E132" s="64" t="s">
        <v>20</v>
      </c>
    </row>
    <row r="133" spans="2:5" x14ac:dyDescent="0.25">
      <c r="B133" s="66"/>
      <c r="C133" s="63"/>
      <c r="D133" s="63"/>
      <c r="E133" s="64"/>
    </row>
    <row r="134" spans="2:5" ht="36.75" customHeight="1" x14ac:dyDescent="0.25">
      <c r="B134" s="66"/>
      <c r="C134" s="63"/>
      <c r="D134" s="63"/>
      <c r="E134" s="64"/>
    </row>
    <row r="135" spans="2:5" x14ac:dyDescent="0.25">
      <c r="B135" s="12" t="s">
        <v>96</v>
      </c>
      <c r="C135" s="5">
        <f>+(D135)</f>
        <v>8.9600000000000009</v>
      </c>
      <c r="D135" s="7">
        <v>8.9600000000000009</v>
      </c>
      <c r="E135" s="43" t="s">
        <v>7</v>
      </c>
    </row>
    <row r="136" spans="2:5" x14ac:dyDescent="0.25">
      <c r="B136" s="12" t="s">
        <v>97</v>
      </c>
      <c r="C136" s="5">
        <f>+(D136)</f>
        <v>2.88</v>
      </c>
      <c r="D136" s="7">
        <v>2.88</v>
      </c>
      <c r="E136" s="43" t="s">
        <v>7</v>
      </c>
    </row>
    <row r="137" spans="2:5" x14ac:dyDescent="0.25">
      <c r="B137" s="62" t="s">
        <v>213</v>
      </c>
      <c r="C137" s="63" t="s">
        <v>20</v>
      </c>
      <c r="D137" s="63" t="s">
        <v>20</v>
      </c>
      <c r="E137" s="64" t="s">
        <v>20</v>
      </c>
    </row>
    <row r="138" spans="2:5" x14ac:dyDescent="0.25">
      <c r="B138" s="62"/>
      <c r="C138" s="63"/>
      <c r="D138" s="63"/>
      <c r="E138" s="64"/>
    </row>
    <row r="139" spans="2:5" ht="9.75" customHeight="1" x14ac:dyDescent="0.25">
      <c r="B139" s="62"/>
      <c r="C139" s="63"/>
      <c r="D139" s="63"/>
      <c r="E139" s="64"/>
    </row>
    <row r="140" spans="2:5" x14ac:dyDescent="0.25">
      <c r="B140" s="12" t="s">
        <v>98</v>
      </c>
      <c r="C140" s="5">
        <f>+(D140)</f>
        <v>4.3530000000000006</v>
      </c>
      <c r="D140" s="7">
        <v>4.3530000000000006</v>
      </c>
      <c r="E140" s="43" t="s">
        <v>7</v>
      </c>
    </row>
    <row r="141" spans="2:5" x14ac:dyDescent="0.25">
      <c r="B141" s="12" t="s">
        <v>99</v>
      </c>
      <c r="C141" s="5">
        <f>+(D141)</f>
        <v>100</v>
      </c>
      <c r="D141" s="7">
        <v>100</v>
      </c>
      <c r="E141" s="43" t="s">
        <v>7</v>
      </c>
    </row>
    <row r="142" spans="2:5" s="15" customFormat="1" ht="12.75" x14ac:dyDescent="0.2">
      <c r="B142" s="12" t="s">
        <v>194</v>
      </c>
      <c r="C142" s="4">
        <f>C143</f>
        <v>51.178500000000007</v>
      </c>
      <c r="D142" s="4">
        <f>D143</f>
        <v>51.178500000000007</v>
      </c>
      <c r="E142" s="2" t="s">
        <v>7</v>
      </c>
    </row>
    <row r="143" spans="2:5" x14ac:dyDescent="0.25">
      <c r="B143" s="12" t="s">
        <v>100</v>
      </c>
      <c r="C143" s="5">
        <f>+(D143)</f>
        <v>51.178500000000007</v>
      </c>
      <c r="D143" s="7">
        <v>51.178500000000007</v>
      </c>
      <c r="E143" s="43" t="s">
        <v>7</v>
      </c>
    </row>
    <row r="144" spans="2:5" s="15" customFormat="1" ht="12.75" x14ac:dyDescent="0.2">
      <c r="B144" s="12" t="s">
        <v>171</v>
      </c>
      <c r="C144" s="6" t="str">
        <f>+(D144)</f>
        <v>…</v>
      </c>
      <c r="D144" s="10" t="s">
        <v>20</v>
      </c>
      <c r="E144" s="43" t="s">
        <v>20</v>
      </c>
    </row>
    <row r="145" spans="2:5" x14ac:dyDescent="0.25">
      <c r="B145" s="12" t="s">
        <v>101</v>
      </c>
      <c r="C145" s="6" t="str">
        <f>+(D145)</f>
        <v>…</v>
      </c>
      <c r="D145" s="10" t="s">
        <v>20</v>
      </c>
      <c r="E145" s="43" t="s">
        <v>20</v>
      </c>
    </row>
    <row r="146" spans="2:5" x14ac:dyDescent="0.25">
      <c r="B146" s="12" t="s">
        <v>102</v>
      </c>
      <c r="C146" s="6" t="str">
        <f>+(D146)</f>
        <v>…</v>
      </c>
      <c r="D146" s="10" t="s">
        <v>20</v>
      </c>
      <c r="E146" s="43" t="s">
        <v>20</v>
      </c>
    </row>
    <row r="147" spans="2:5" s="15" customFormat="1" ht="12.75" x14ac:dyDescent="0.2">
      <c r="B147" s="12" t="s">
        <v>172</v>
      </c>
      <c r="C147" s="4">
        <f>SUM(C148:C157)</f>
        <v>1263.2482</v>
      </c>
      <c r="D147" s="4">
        <f>SUM(D148:D157)</f>
        <v>1262.5361</v>
      </c>
      <c r="E147" s="3">
        <f>SUM(E148:E157)</f>
        <v>0.71209999999999996</v>
      </c>
    </row>
    <row r="148" spans="2:5" ht="27" customHeight="1" x14ac:dyDescent="0.25">
      <c r="B148" s="53" t="s">
        <v>103</v>
      </c>
      <c r="C148" s="6" t="s">
        <v>20</v>
      </c>
      <c r="D148" s="10" t="s">
        <v>20</v>
      </c>
      <c r="E148" s="43" t="s">
        <v>20</v>
      </c>
    </row>
    <row r="149" spans="2:5" x14ac:dyDescent="0.25">
      <c r="B149" s="12" t="s">
        <v>104</v>
      </c>
      <c r="C149" s="6" t="str">
        <f>+(D149)</f>
        <v>…</v>
      </c>
      <c r="D149" s="10" t="s">
        <v>20</v>
      </c>
      <c r="E149" s="43" t="s">
        <v>20</v>
      </c>
    </row>
    <row r="150" spans="2:5" x14ac:dyDescent="0.25">
      <c r="B150" s="12" t="s">
        <v>105</v>
      </c>
      <c r="C150" s="6" t="s">
        <v>13</v>
      </c>
      <c r="D150" s="6" t="s">
        <v>13</v>
      </c>
      <c r="E150" s="43" t="s">
        <v>13</v>
      </c>
    </row>
    <row r="151" spans="2:5" x14ac:dyDescent="0.25">
      <c r="B151" s="12" t="s">
        <v>106</v>
      </c>
      <c r="C151" s="5">
        <f t="shared" ref="C151:C157" si="3">SUM(D151:E151)</f>
        <v>98.220100000000002</v>
      </c>
      <c r="D151" s="7">
        <v>97.507999999999996</v>
      </c>
      <c r="E151" s="7">
        <v>0.71209999999999996</v>
      </c>
    </row>
    <row r="152" spans="2:5" x14ac:dyDescent="0.25">
      <c r="B152" s="12" t="s">
        <v>107</v>
      </c>
      <c r="C152" s="5">
        <f t="shared" si="3"/>
        <v>172.49189999999999</v>
      </c>
      <c r="D152" s="7">
        <v>172.49189999999999</v>
      </c>
      <c r="E152" s="43" t="s">
        <v>7</v>
      </c>
    </row>
    <row r="153" spans="2:5" x14ac:dyDescent="0.25">
      <c r="B153" s="12" t="s">
        <v>191</v>
      </c>
      <c r="C153" s="5">
        <f t="shared" si="3"/>
        <v>55.32</v>
      </c>
      <c r="D153" s="7">
        <v>55.32</v>
      </c>
      <c r="E153" s="43" t="s">
        <v>7</v>
      </c>
    </row>
    <row r="154" spans="2:5" x14ac:dyDescent="0.25">
      <c r="B154" s="20" t="s">
        <v>192</v>
      </c>
      <c r="C154" s="5">
        <f t="shared" si="3"/>
        <v>139.62</v>
      </c>
      <c r="D154" s="7">
        <v>139.62</v>
      </c>
      <c r="E154" s="43" t="s">
        <v>7</v>
      </c>
    </row>
    <row r="155" spans="2:5" x14ac:dyDescent="0.25">
      <c r="B155" s="12" t="s">
        <v>108</v>
      </c>
      <c r="C155" s="5">
        <f t="shared" si="3"/>
        <v>117.7</v>
      </c>
      <c r="D155" s="7">
        <v>117.7</v>
      </c>
      <c r="E155" s="43" t="s">
        <v>7</v>
      </c>
    </row>
    <row r="156" spans="2:5" x14ac:dyDescent="0.25">
      <c r="B156" s="12" t="s">
        <v>109</v>
      </c>
      <c r="C156" s="5">
        <f t="shared" si="3"/>
        <v>299.7518</v>
      </c>
      <c r="D156" s="7">
        <v>299.7518</v>
      </c>
      <c r="E156" s="43" t="s">
        <v>7</v>
      </c>
    </row>
    <row r="157" spans="2:5" x14ac:dyDescent="0.25">
      <c r="B157" s="12" t="s">
        <v>110</v>
      </c>
      <c r="C157" s="5">
        <f t="shared" si="3"/>
        <v>380.14440000000002</v>
      </c>
      <c r="D157" s="7">
        <v>380.14440000000002</v>
      </c>
      <c r="E157" s="43" t="s">
        <v>7</v>
      </c>
    </row>
    <row r="158" spans="2:5" s="15" customFormat="1" ht="12.75" x14ac:dyDescent="0.2">
      <c r="B158" s="12" t="s">
        <v>196</v>
      </c>
      <c r="C158" s="22">
        <f>SUM(C159)</f>
        <v>94.245999999999995</v>
      </c>
      <c r="D158" s="22">
        <f>SUM(D159)</f>
        <v>93.83</v>
      </c>
      <c r="E158" s="2">
        <f>SUM(E159)</f>
        <v>0.41600000000000004</v>
      </c>
    </row>
    <row r="159" spans="2:5" x14ac:dyDescent="0.25">
      <c r="B159" s="12" t="s">
        <v>111</v>
      </c>
      <c r="C159" s="5">
        <f>SUM(D159:E159)</f>
        <v>94.245999999999995</v>
      </c>
      <c r="D159" s="31">
        <v>93.83</v>
      </c>
      <c r="E159" s="32">
        <v>0.41600000000000004</v>
      </c>
    </row>
    <row r="160" spans="2:5" s="15" customFormat="1" ht="12.75" x14ac:dyDescent="0.2">
      <c r="B160" s="12" t="s">
        <v>197</v>
      </c>
      <c r="C160" s="4">
        <f>SUM(C161)</f>
        <v>0.80530000000000002</v>
      </c>
      <c r="D160" s="4">
        <f>SUM(D161)</f>
        <v>0.80530000000000002</v>
      </c>
      <c r="E160" s="2" t="s">
        <v>7</v>
      </c>
    </row>
    <row r="161" spans="2:7" x14ac:dyDescent="0.25">
      <c r="B161" s="12" t="s">
        <v>112</v>
      </c>
      <c r="C161" s="5">
        <f>SUM(D161)</f>
        <v>0.80530000000000002</v>
      </c>
      <c r="D161" s="5">
        <v>0.80530000000000002</v>
      </c>
      <c r="E161" s="43" t="s">
        <v>7</v>
      </c>
    </row>
    <row r="162" spans="2:7" s="15" customFormat="1" ht="25.5" x14ac:dyDescent="0.2">
      <c r="B162" s="37" t="s">
        <v>173</v>
      </c>
      <c r="C162" s="22" t="s">
        <v>20</v>
      </c>
      <c r="D162" s="22" t="s">
        <v>20</v>
      </c>
      <c r="E162" s="2" t="s">
        <v>20</v>
      </c>
    </row>
    <row r="163" spans="2:7" x14ac:dyDescent="0.25">
      <c r="B163" s="12" t="s">
        <v>113</v>
      </c>
      <c r="C163" s="6" t="str">
        <f>+(D163)</f>
        <v>…</v>
      </c>
      <c r="D163" s="6" t="s">
        <v>20</v>
      </c>
      <c r="E163" s="43" t="s">
        <v>20</v>
      </c>
    </row>
    <row r="164" spans="2:7" s="15" customFormat="1" ht="12.75" x14ac:dyDescent="0.2">
      <c r="B164" s="38" t="s">
        <v>195</v>
      </c>
      <c r="C164" s="4">
        <f>SUM(C165:C166)</f>
        <v>25.2</v>
      </c>
      <c r="D164" s="4">
        <f>SUM(D165:D166)</f>
        <v>25.2</v>
      </c>
      <c r="E164" s="2" t="s">
        <v>7</v>
      </c>
    </row>
    <row r="165" spans="2:7" x14ac:dyDescent="0.25">
      <c r="B165" s="12" t="s">
        <v>114</v>
      </c>
      <c r="C165" s="5">
        <f>SUM(D165:E165)</f>
        <v>25.2</v>
      </c>
      <c r="D165" s="5">
        <v>25.2</v>
      </c>
      <c r="E165" s="43" t="s">
        <v>7</v>
      </c>
    </row>
    <row r="166" spans="2:7" x14ac:dyDescent="0.25">
      <c r="B166" s="12" t="s">
        <v>115</v>
      </c>
      <c r="C166" s="6" t="str">
        <f>+(D166)</f>
        <v>…</v>
      </c>
      <c r="D166" s="6" t="s">
        <v>20</v>
      </c>
      <c r="E166" s="43" t="s">
        <v>20</v>
      </c>
    </row>
    <row r="167" spans="2:7" s="15" customFormat="1" ht="12.75" x14ac:dyDescent="0.2">
      <c r="B167" s="12" t="s">
        <v>198</v>
      </c>
      <c r="C167" s="22">
        <f>SUM(C168:C169)</f>
        <v>10.030000000000001</v>
      </c>
      <c r="D167" s="22">
        <f>SUM(D168:D169)</f>
        <v>0.63</v>
      </c>
      <c r="E167" s="2">
        <f>SUM(E168:E169)</f>
        <v>9.4</v>
      </c>
    </row>
    <row r="168" spans="2:7" x14ac:dyDescent="0.25">
      <c r="B168" s="12" t="s">
        <v>116</v>
      </c>
      <c r="C168" s="10">
        <f>SUM(D168:E168)</f>
        <v>0.33999999999999997</v>
      </c>
      <c r="D168" s="5">
        <v>0.24</v>
      </c>
      <c r="E168" s="43">
        <v>0.1</v>
      </c>
    </row>
    <row r="169" spans="2:7" x14ac:dyDescent="0.25">
      <c r="B169" s="12" t="s">
        <v>117</v>
      </c>
      <c r="C169" s="5">
        <f>SUM(D169:E169)</f>
        <v>9.6900000000000013</v>
      </c>
      <c r="D169" s="5">
        <v>0.39</v>
      </c>
      <c r="E169" s="43">
        <v>9.3000000000000007</v>
      </c>
      <c r="G169" s="16"/>
    </row>
    <row r="170" spans="2:7" s="15" customFormat="1" ht="12.75" x14ac:dyDescent="0.2">
      <c r="B170" s="12" t="s">
        <v>199</v>
      </c>
      <c r="C170" s="22">
        <f>C171</f>
        <v>0.83950000000000002</v>
      </c>
      <c r="D170" s="22">
        <f>SUM(D171)</f>
        <v>0.83950000000000002</v>
      </c>
      <c r="E170" s="2" t="s">
        <v>7</v>
      </c>
    </row>
    <row r="171" spans="2:7" x14ac:dyDescent="0.25">
      <c r="B171" s="12" t="s">
        <v>118</v>
      </c>
      <c r="C171" s="5">
        <f>SUM(D171)</f>
        <v>0.83950000000000002</v>
      </c>
      <c r="D171" s="5">
        <v>0.83950000000000002</v>
      </c>
      <c r="E171" s="43" t="s">
        <v>7</v>
      </c>
    </row>
    <row r="172" spans="2:7" s="15" customFormat="1" ht="12.75" x14ac:dyDescent="0.2">
      <c r="B172" s="12" t="s">
        <v>200</v>
      </c>
      <c r="C172" s="4">
        <f>SUM(C173:C173)</f>
        <v>1486.35</v>
      </c>
      <c r="D172" s="4">
        <f>SUM(D173:D173)</f>
        <v>1486.35</v>
      </c>
      <c r="E172" s="2" t="s">
        <v>7</v>
      </c>
    </row>
    <row r="173" spans="2:7" x14ac:dyDescent="0.25">
      <c r="B173" s="12" t="s">
        <v>119</v>
      </c>
      <c r="C173" s="5">
        <f>SUM(D173)</f>
        <v>1486.35</v>
      </c>
      <c r="D173" s="5">
        <v>1486.35</v>
      </c>
      <c r="E173" s="43" t="s">
        <v>7</v>
      </c>
    </row>
    <row r="174" spans="2:7" s="15" customFormat="1" ht="12.75" x14ac:dyDescent="0.2">
      <c r="B174" s="12" t="s">
        <v>201</v>
      </c>
      <c r="C174" s="4">
        <f>SUM(C175:C179)</f>
        <v>6047.0318630000002</v>
      </c>
      <c r="D174" s="4">
        <f>SUM(D175:D179)</f>
        <v>416.17550000000006</v>
      </c>
      <c r="E174" s="3">
        <f>SUM(E175:E179)</f>
        <v>5630.8563629999999</v>
      </c>
      <c r="G174" s="24"/>
    </row>
    <row r="175" spans="2:7" x14ac:dyDescent="0.25">
      <c r="B175" s="12" t="s">
        <v>120</v>
      </c>
      <c r="C175" s="5">
        <f>SUM(D175:E175)</f>
        <v>1686.71</v>
      </c>
      <c r="D175" s="5">
        <v>331.53000000000003</v>
      </c>
      <c r="E175" s="7">
        <f>1355.18</f>
        <v>1355.18</v>
      </c>
      <c r="G175" s="16"/>
    </row>
    <row r="176" spans="2:7" x14ac:dyDescent="0.25">
      <c r="B176" s="48" t="s">
        <v>121</v>
      </c>
      <c r="C176" s="5">
        <f>SUM(D176:E176)</f>
        <v>2587.02</v>
      </c>
      <c r="D176" s="6" t="s">
        <v>13</v>
      </c>
      <c r="E176" s="43">
        <v>2587.02</v>
      </c>
    </row>
    <row r="177" spans="2:7" x14ac:dyDescent="0.25">
      <c r="B177" s="12" t="s">
        <v>122</v>
      </c>
      <c r="C177" s="5">
        <f>SUM(D177:E177)</f>
        <v>1687.2418630000002</v>
      </c>
      <c r="D177" s="5">
        <v>84.645499999999998</v>
      </c>
      <c r="E177" s="7">
        <v>1602.5963630000001</v>
      </c>
    </row>
    <row r="178" spans="2:7" x14ac:dyDescent="0.25">
      <c r="B178" s="48" t="s">
        <v>146</v>
      </c>
      <c r="C178" s="5">
        <f>SUM(D178:E178)</f>
        <v>43.18</v>
      </c>
      <c r="D178" s="5"/>
      <c r="E178" s="43">
        <v>43.18</v>
      </c>
    </row>
    <row r="179" spans="2:7" x14ac:dyDescent="0.25">
      <c r="B179" s="48" t="s">
        <v>142</v>
      </c>
      <c r="C179" s="5">
        <f>SUM(D179:E179)</f>
        <v>42.88</v>
      </c>
      <c r="D179" s="6" t="s">
        <v>13</v>
      </c>
      <c r="E179" s="49">
        <v>42.88</v>
      </c>
    </row>
    <row r="180" spans="2:7" s="15" customFormat="1" ht="12.75" x14ac:dyDescent="0.2">
      <c r="B180" s="12" t="s">
        <v>202</v>
      </c>
      <c r="C180" s="4">
        <f>C181</f>
        <v>1783.2907</v>
      </c>
      <c r="D180" s="22">
        <f>SUM(D181:D181)</f>
        <v>1.0079</v>
      </c>
      <c r="E180" s="2">
        <f>SUM(E181:E181)</f>
        <v>1782.2828</v>
      </c>
    </row>
    <row r="181" spans="2:7" x14ac:dyDescent="0.25">
      <c r="B181" s="12" t="s">
        <v>123</v>
      </c>
      <c r="C181" s="5">
        <f>SUM(D181:E181)</f>
        <v>1783.2907</v>
      </c>
      <c r="D181" s="5">
        <v>1.0079</v>
      </c>
      <c r="E181" s="7">
        <v>1782.2828</v>
      </c>
    </row>
    <row r="182" spans="2:7" x14ac:dyDescent="0.25">
      <c r="B182" s="12" t="s">
        <v>203</v>
      </c>
      <c r="C182" s="4">
        <f>SUM(C183)</f>
        <v>1602.79</v>
      </c>
      <c r="D182" s="2" t="s">
        <v>7</v>
      </c>
      <c r="E182" s="3">
        <f>SUM(E183)</f>
        <v>1602.79</v>
      </c>
    </row>
    <row r="183" spans="2:7" ht="25.5" x14ac:dyDescent="0.25">
      <c r="B183" s="39" t="s">
        <v>210</v>
      </c>
      <c r="C183" s="5">
        <f>SUM(D183:E183)</f>
        <v>1602.79</v>
      </c>
      <c r="D183" s="10" t="s">
        <v>7</v>
      </c>
      <c r="E183" s="7">
        <v>1602.79</v>
      </c>
    </row>
    <row r="184" spans="2:7" s="15" customFormat="1" ht="12.75" x14ac:dyDescent="0.2">
      <c r="B184" s="12" t="s">
        <v>204</v>
      </c>
      <c r="C184" s="4">
        <f>C185</f>
        <v>167.01880000000003</v>
      </c>
      <c r="D184" s="4">
        <f>D185</f>
        <v>167.01880000000003</v>
      </c>
      <c r="E184" s="2" t="s">
        <v>7</v>
      </c>
    </row>
    <row r="185" spans="2:7" x14ac:dyDescent="0.25">
      <c r="B185" s="20" t="s">
        <v>124</v>
      </c>
      <c r="C185" s="5">
        <f>SUM(D185)</f>
        <v>167.01880000000003</v>
      </c>
      <c r="D185" s="5">
        <v>167.01880000000003</v>
      </c>
      <c r="E185" s="43" t="s">
        <v>7</v>
      </c>
    </row>
    <row r="186" spans="2:7" x14ac:dyDescent="0.25">
      <c r="B186" s="12" t="s">
        <v>125</v>
      </c>
      <c r="C186" s="4">
        <f>SUM(C187:C192)</f>
        <v>59.070500000000003</v>
      </c>
      <c r="D186" s="22">
        <f>SUM(D187:D192)</f>
        <v>40.042300000000004</v>
      </c>
      <c r="E186" s="2">
        <f>SUM(E187:E192)</f>
        <v>19.028199999999998</v>
      </c>
    </row>
    <row r="187" spans="2:7" ht="15" customHeight="1" x14ac:dyDescent="0.25">
      <c r="B187" s="33" t="s">
        <v>126</v>
      </c>
      <c r="C187" s="6" t="s">
        <v>20</v>
      </c>
      <c r="D187" s="6" t="s">
        <v>20</v>
      </c>
      <c r="E187" s="43" t="s">
        <v>20</v>
      </c>
      <c r="G187" s="16"/>
    </row>
    <row r="188" spans="2:7" x14ac:dyDescent="0.25">
      <c r="B188" s="20" t="s">
        <v>127</v>
      </c>
      <c r="C188" s="6" t="str">
        <f>+(D188)</f>
        <v>…</v>
      </c>
      <c r="D188" s="6" t="s">
        <v>20</v>
      </c>
      <c r="E188" s="43" t="s">
        <v>20</v>
      </c>
    </row>
    <row r="189" spans="2:7" x14ac:dyDescent="0.25">
      <c r="B189" s="20" t="s">
        <v>128</v>
      </c>
      <c r="C189" s="5">
        <f>+(D189)</f>
        <v>4</v>
      </c>
      <c r="D189" s="5">
        <v>4</v>
      </c>
      <c r="E189" s="43" t="s">
        <v>7</v>
      </c>
    </row>
    <row r="190" spans="2:7" x14ac:dyDescent="0.25">
      <c r="B190" s="20" t="s">
        <v>129</v>
      </c>
      <c r="C190" s="5">
        <f>SUM(D190:E190)</f>
        <v>21.2761</v>
      </c>
      <c r="D190" s="5">
        <v>2.2479</v>
      </c>
      <c r="E190" s="43">
        <v>19.028199999999998</v>
      </c>
    </row>
    <row r="191" spans="2:7" x14ac:dyDescent="0.25">
      <c r="B191" s="20" t="s">
        <v>130</v>
      </c>
      <c r="C191" s="5">
        <f>SUM(D191:E191)</f>
        <v>33.794400000000003</v>
      </c>
      <c r="D191" s="5">
        <v>33.794400000000003</v>
      </c>
      <c r="E191" s="43" t="s">
        <v>7</v>
      </c>
    </row>
    <row r="192" spans="2:7" ht="25.5" x14ac:dyDescent="0.25">
      <c r="B192" s="54" t="s">
        <v>211</v>
      </c>
      <c r="C192" s="30" t="s">
        <v>13</v>
      </c>
      <c r="D192" s="10" t="s">
        <v>13</v>
      </c>
      <c r="E192" s="43" t="s">
        <v>13</v>
      </c>
    </row>
    <row r="193" spans="2:7" s="15" customFormat="1" ht="12.75" x14ac:dyDescent="0.2">
      <c r="B193" s="52" t="s">
        <v>205</v>
      </c>
      <c r="C193" s="4">
        <f>SUM(C194:C206)</f>
        <v>2583.6907219999998</v>
      </c>
      <c r="D193" s="22" t="s">
        <v>7</v>
      </c>
      <c r="E193" s="2">
        <f>SUM(E194:E206)</f>
        <v>2583.6907219999998</v>
      </c>
      <c r="G193" s="24"/>
    </row>
    <row r="194" spans="2:7" x14ac:dyDescent="0.25">
      <c r="B194" s="54" t="s">
        <v>174</v>
      </c>
      <c r="C194" s="5">
        <f t="shared" ref="C194:C206" si="4">SUM(D194:E194)</f>
        <v>901.03800000000001</v>
      </c>
      <c r="D194" s="43" t="s">
        <v>7</v>
      </c>
      <c r="E194" s="43">
        <v>901.03800000000001</v>
      </c>
    </row>
    <row r="195" spans="2:7" x14ac:dyDescent="0.25">
      <c r="B195" s="54" t="s">
        <v>131</v>
      </c>
      <c r="C195" s="5">
        <f t="shared" si="4"/>
        <v>154.23605000000001</v>
      </c>
      <c r="D195" s="43" t="s">
        <v>7</v>
      </c>
      <c r="E195" s="43">
        <v>154.23605000000001</v>
      </c>
    </row>
    <row r="196" spans="2:7" x14ac:dyDescent="0.25">
      <c r="B196" s="54" t="s">
        <v>132</v>
      </c>
      <c r="C196" s="5">
        <f t="shared" si="4"/>
        <v>24.073699999999999</v>
      </c>
      <c r="D196" s="43" t="s">
        <v>7</v>
      </c>
      <c r="E196" s="43">
        <v>24.073699999999999</v>
      </c>
    </row>
    <row r="197" spans="2:7" x14ac:dyDescent="0.25">
      <c r="B197" s="54" t="s">
        <v>148</v>
      </c>
      <c r="C197" s="5">
        <f t="shared" si="4"/>
        <v>420.2817</v>
      </c>
      <c r="D197" s="43" t="s">
        <v>7</v>
      </c>
      <c r="E197" s="43">
        <v>420.2817</v>
      </c>
    </row>
    <row r="198" spans="2:7" x14ac:dyDescent="0.25">
      <c r="B198" s="54" t="s">
        <v>133</v>
      </c>
      <c r="C198" s="5">
        <f t="shared" si="4"/>
        <v>215.84260000000003</v>
      </c>
      <c r="D198" s="43" t="s">
        <v>7</v>
      </c>
      <c r="E198" s="43">
        <v>215.84260000000003</v>
      </c>
    </row>
    <row r="199" spans="2:7" x14ac:dyDescent="0.25">
      <c r="B199" s="54" t="s">
        <v>134</v>
      </c>
      <c r="C199" s="5">
        <f t="shared" si="4"/>
        <v>135.75923599999999</v>
      </c>
      <c r="D199" s="43" t="s">
        <v>7</v>
      </c>
      <c r="E199" s="43">
        <v>135.75923599999999</v>
      </c>
    </row>
    <row r="200" spans="2:7" x14ac:dyDescent="0.25">
      <c r="B200" s="54" t="s">
        <v>135</v>
      </c>
      <c r="C200" s="5">
        <f t="shared" si="4"/>
        <v>91.063699999999983</v>
      </c>
      <c r="D200" s="43" t="s">
        <v>7</v>
      </c>
      <c r="E200" s="43">
        <v>91.063699999999983</v>
      </c>
    </row>
    <row r="201" spans="2:7" x14ac:dyDescent="0.25">
      <c r="B201" s="54" t="s">
        <v>136</v>
      </c>
      <c r="C201" s="5">
        <f t="shared" si="4"/>
        <v>191.9134</v>
      </c>
      <c r="D201" s="43" t="s">
        <v>7</v>
      </c>
      <c r="E201" s="43">
        <v>191.9134</v>
      </c>
    </row>
    <row r="202" spans="2:7" x14ac:dyDescent="0.25">
      <c r="B202" s="54" t="s">
        <v>137</v>
      </c>
      <c r="C202" s="5">
        <f t="shared" si="4"/>
        <v>83.877099999999984</v>
      </c>
      <c r="D202" s="43" t="s">
        <v>7</v>
      </c>
      <c r="E202" s="43">
        <v>83.877099999999984</v>
      </c>
    </row>
    <row r="203" spans="2:7" x14ac:dyDescent="0.25">
      <c r="B203" s="54" t="s">
        <v>138</v>
      </c>
      <c r="C203" s="5">
        <f t="shared" si="4"/>
        <v>73.142135999999994</v>
      </c>
      <c r="D203" s="43" t="s">
        <v>7</v>
      </c>
      <c r="E203" s="43">
        <v>73.142135999999994</v>
      </c>
    </row>
    <row r="204" spans="2:7" x14ac:dyDescent="0.25">
      <c r="B204" s="54" t="s">
        <v>193</v>
      </c>
      <c r="C204" s="5">
        <f t="shared" si="4"/>
        <v>2.29</v>
      </c>
      <c r="D204" s="43" t="s">
        <v>7</v>
      </c>
      <c r="E204" s="43">
        <v>2.29</v>
      </c>
    </row>
    <row r="205" spans="2:7" x14ac:dyDescent="0.25">
      <c r="B205" s="54" t="s">
        <v>175</v>
      </c>
      <c r="C205" s="5">
        <f t="shared" si="4"/>
        <v>216.59369999999998</v>
      </c>
      <c r="D205" s="43" t="s">
        <v>7</v>
      </c>
      <c r="E205" s="43">
        <v>216.59369999999998</v>
      </c>
    </row>
    <row r="206" spans="2:7" x14ac:dyDescent="0.25">
      <c r="B206" s="54" t="s">
        <v>139</v>
      </c>
      <c r="C206" s="5">
        <f t="shared" si="4"/>
        <v>73.579399999999993</v>
      </c>
      <c r="D206" s="43" t="s">
        <v>7</v>
      </c>
      <c r="E206" s="43">
        <v>73.579399999999993</v>
      </c>
      <c r="G206" s="14"/>
    </row>
    <row r="207" spans="2:7" x14ac:dyDescent="0.25">
      <c r="B207" s="44" t="s">
        <v>206</v>
      </c>
      <c r="C207" s="4">
        <f>SUM(C208:C210)</f>
        <v>62.793499999999995</v>
      </c>
      <c r="D207" s="22" t="s">
        <v>7</v>
      </c>
      <c r="E207" s="2">
        <f>SUM(E208:E210)</f>
        <v>62.793499999999995</v>
      </c>
    </row>
    <row r="208" spans="2:7" x14ac:dyDescent="0.25">
      <c r="B208" s="54" t="s">
        <v>144</v>
      </c>
      <c r="C208" s="5">
        <f>SUM(D208:E208)</f>
        <v>8.4</v>
      </c>
      <c r="D208" s="43" t="s">
        <v>7</v>
      </c>
      <c r="E208" s="43">
        <v>8.4</v>
      </c>
    </row>
    <row r="209" spans="2:5" x14ac:dyDescent="0.25">
      <c r="B209" s="54" t="s">
        <v>145</v>
      </c>
      <c r="C209" s="5">
        <f>SUM(D209:E209)</f>
        <v>34.11</v>
      </c>
      <c r="D209" s="43" t="s">
        <v>7</v>
      </c>
      <c r="E209" s="43">
        <v>34.11</v>
      </c>
    </row>
    <row r="210" spans="2:5" x14ac:dyDescent="0.25">
      <c r="B210" s="55" t="s">
        <v>143</v>
      </c>
      <c r="C210" s="56">
        <f>SUM(D210:E210)</f>
        <v>20.2835</v>
      </c>
      <c r="D210" s="57" t="s">
        <v>7</v>
      </c>
      <c r="E210" s="57">
        <v>20.2835</v>
      </c>
    </row>
    <row r="211" spans="2:5" ht="12.75" customHeight="1" x14ac:dyDescent="0.25">
      <c r="B211" s="40"/>
      <c r="C211" s="30"/>
      <c r="D211" s="41"/>
      <c r="E211" s="42"/>
    </row>
    <row r="212" spans="2:5" x14ac:dyDescent="0.25">
      <c r="B212" s="34" t="s">
        <v>215</v>
      </c>
      <c r="C212" s="8"/>
      <c r="D212" s="8"/>
      <c r="E212" s="28"/>
    </row>
    <row r="213" spans="2:5" x14ac:dyDescent="0.25">
      <c r="B213" s="34" t="s">
        <v>216</v>
      </c>
      <c r="C213" s="8"/>
      <c r="D213" s="8"/>
    </row>
    <row r="214" spans="2:5" x14ac:dyDescent="0.25">
      <c r="B214" s="34" t="s">
        <v>140</v>
      </c>
      <c r="C214" s="8"/>
      <c r="D214" s="8"/>
    </row>
    <row r="215" spans="2:5" x14ac:dyDescent="0.25">
      <c r="B215" s="34" t="s">
        <v>212</v>
      </c>
      <c r="C215" s="8"/>
      <c r="D215" s="8"/>
    </row>
    <row r="216" spans="2:5" x14ac:dyDescent="0.25">
      <c r="B216" s="34" t="s">
        <v>214</v>
      </c>
      <c r="C216" s="8"/>
      <c r="D216" s="8"/>
    </row>
    <row r="217" spans="2:5" x14ac:dyDescent="0.25">
      <c r="B217" s="35" t="s">
        <v>150</v>
      </c>
      <c r="C217" s="8"/>
      <c r="D217" s="8"/>
    </row>
    <row r="218" spans="2:5" x14ac:dyDescent="0.25">
      <c r="B218" s="51" t="s">
        <v>149</v>
      </c>
      <c r="C218" s="8"/>
      <c r="D218" s="8"/>
    </row>
    <row r="219" spans="2:5" x14ac:dyDescent="0.25">
      <c r="B219" s="36" t="s">
        <v>141</v>
      </c>
      <c r="C219" s="8"/>
      <c r="D219" s="8"/>
    </row>
    <row r="220" spans="2:5" x14ac:dyDescent="0.25">
      <c r="B220" s="34" t="s">
        <v>176</v>
      </c>
      <c r="C220" s="8"/>
      <c r="D220" s="8"/>
    </row>
    <row r="221" spans="2:5" x14ac:dyDescent="0.25">
      <c r="B221" s="8"/>
      <c r="C221" s="8"/>
      <c r="D221" s="8"/>
    </row>
  </sheetData>
  <mergeCells count="18">
    <mergeCell ref="E47:E48"/>
    <mergeCell ref="C132:C134"/>
    <mergeCell ref="D132:D134"/>
    <mergeCell ref="E132:E134"/>
    <mergeCell ref="B1:E1"/>
    <mergeCell ref="B3:B4"/>
    <mergeCell ref="C3:E3"/>
    <mergeCell ref="C47:C48"/>
    <mergeCell ref="D47:D48"/>
    <mergeCell ref="B137:B139"/>
    <mergeCell ref="C137:C139"/>
    <mergeCell ref="D137:D139"/>
    <mergeCell ref="E137:E139"/>
    <mergeCell ref="B71:B72"/>
    <mergeCell ref="C71:C72"/>
    <mergeCell ref="D71:D72"/>
    <mergeCell ref="E71:E72"/>
    <mergeCell ref="B132:B134"/>
  </mergeCells>
  <pageMargins left="1" right="0.5" top="1" bottom="0.7" header="0.31496062992126" footer="0.31496062992126"/>
  <pageSetup paperSize="119" scale="70" firstPageNumber="77" orientation="portrait" useFirstPageNumber="1" r:id="rId1"/>
  <rowBreaks count="3" manualBreakCount="3">
    <brk id="56" max="16383" man="1"/>
    <brk id="114" max="16383" man="1"/>
    <brk id="173" max="16383" man="1"/>
  </rowBreaks>
  <ignoredErrors>
    <ignoredError sqref="C207 C182 C180 C172 C158:C159 C142 C125 C115 C110 C93 C91 C88 C62 C39:C41 C24 C20 C17 C14 C1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cgr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 MELENDEZ</dc:creator>
  <cp:lastModifiedBy>Emmy de Flores</cp:lastModifiedBy>
  <cp:lastPrinted>2025-09-10T20:45:48Z</cp:lastPrinted>
  <dcterms:created xsi:type="dcterms:W3CDTF">2023-08-21T19:20:05Z</dcterms:created>
  <dcterms:modified xsi:type="dcterms:W3CDTF">2025-09-10T21:30:55Z</dcterms:modified>
</cp:coreProperties>
</file>