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ALUD\Preparacion de cuadros para el boletin\2025\Boletín\"/>
    </mc:Choice>
  </mc:AlternateContent>
  <bookViews>
    <workbookView xWindow="-105" yWindow="3270" windowWidth="19020" windowHeight="5370"/>
  </bookViews>
  <sheets>
    <sheet name="Cuadro 18." sheetId="1" r:id="rId1"/>
  </sheets>
  <calcPr calcId="152511"/>
</workbook>
</file>

<file path=xl/calcChain.xml><?xml version="1.0" encoding="utf-8"?>
<calcChain xmlns="http://schemas.openxmlformats.org/spreadsheetml/2006/main">
  <c r="C59" i="1" l="1"/>
  <c r="Y49" i="1"/>
  <c r="C49" i="1"/>
  <c r="O41" i="1"/>
  <c r="O58" i="1"/>
  <c r="N41" i="1"/>
  <c r="N58" i="1"/>
  <c r="M41" i="1"/>
  <c r="M58" i="1"/>
  <c r="L41" i="1"/>
  <c r="L58" i="1"/>
  <c r="K41" i="1"/>
  <c r="K58" i="1"/>
  <c r="J41" i="1"/>
  <c r="J58" i="1"/>
  <c r="I41" i="1"/>
  <c r="I58" i="1"/>
  <c r="H41" i="1"/>
  <c r="H58" i="1"/>
  <c r="G41" i="1"/>
  <c r="G58" i="1"/>
  <c r="F41" i="1"/>
  <c r="F58" i="1"/>
  <c r="E41" i="1"/>
  <c r="E58" i="1"/>
  <c r="D41" i="1"/>
  <c r="C24" i="1"/>
  <c r="C13" i="1"/>
  <c r="C10" i="1"/>
  <c r="J38" i="1"/>
  <c r="J55" i="1"/>
  <c r="D27" i="1"/>
  <c r="D44" i="1"/>
  <c r="E27" i="1"/>
  <c r="E44" i="1"/>
  <c r="C19" i="1"/>
  <c r="C21" i="1"/>
  <c r="C22" i="1"/>
  <c r="C23" i="1"/>
  <c r="C25" i="1"/>
  <c r="D36" i="1"/>
  <c r="D53" i="1"/>
  <c r="D33" i="1"/>
  <c r="D30" i="1"/>
  <c r="D47" i="1"/>
  <c r="E38" i="1"/>
  <c r="E55" i="1"/>
  <c r="C17" i="1"/>
  <c r="C16" i="1"/>
  <c r="C15" i="1"/>
  <c r="C14" i="1"/>
  <c r="H38" i="1"/>
  <c r="H55" i="1"/>
  <c r="N42" i="1"/>
  <c r="N59" i="1"/>
  <c r="O39" i="1"/>
  <c r="O56" i="1"/>
  <c r="N39" i="1"/>
  <c r="N56" i="1"/>
  <c r="M39" i="1"/>
  <c r="M56" i="1"/>
  <c r="L39" i="1"/>
  <c r="L56" i="1"/>
  <c r="K39" i="1"/>
  <c r="K56" i="1"/>
  <c r="J39" i="1"/>
  <c r="I39" i="1"/>
  <c r="I56" i="1"/>
  <c r="H39" i="1"/>
  <c r="H56" i="1"/>
  <c r="E39" i="1"/>
  <c r="E56" i="1"/>
  <c r="G39" i="1"/>
  <c r="G56" i="1"/>
  <c r="F39" i="1"/>
  <c r="F56" i="1"/>
  <c r="D39" i="1"/>
  <c r="D56" i="1"/>
  <c r="O42" i="1"/>
  <c r="O59" i="1"/>
  <c r="M42" i="1"/>
  <c r="M59" i="1"/>
  <c r="L42" i="1"/>
  <c r="L59" i="1"/>
  <c r="K42" i="1"/>
  <c r="K59" i="1"/>
  <c r="J42" i="1"/>
  <c r="J59" i="1"/>
  <c r="I42" i="1"/>
  <c r="I59" i="1"/>
  <c r="H42" i="1"/>
  <c r="H59" i="1"/>
  <c r="G42" i="1"/>
  <c r="G59" i="1"/>
  <c r="F42" i="1"/>
  <c r="F59" i="1"/>
  <c r="E42" i="1"/>
  <c r="E59" i="1"/>
  <c r="D42" i="1"/>
  <c r="D59" i="1"/>
  <c r="Y59" i="1"/>
  <c r="I31" i="1"/>
  <c r="I48" i="1"/>
  <c r="H31" i="1"/>
  <c r="H48" i="1"/>
  <c r="G31" i="1"/>
  <c r="G48" i="1"/>
  <c r="F31" i="1"/>
  <c r="F48" i="1"/>
  <c r="E31" i="1"/>
  <c r="E48" i="1"/>
  <c r="D31" i="1"/>
  <c r="D48" i="1"/>
  <c r="D38" i="1"/>
  <c r="D55" i="1"/>
  <c r="D32" i="1"/>
  <c r="D49" i="1"/>
  <c r="D40" i="1"/>
  <c r="D57" i="1"/>
  <c r="K40" i="1"/>
  <c r="K57" i="1"/>
  <c r="H40" i="1"/>
  <c r="H57" i="1"/>
  <c r="G40" i="1"/>
  <c r="G57" i="1"/>
  <c r="O40" i="1"/>
  <c r="O57" i="1"/>
  <c r="N40" i="1"/>
  <c r="N57" i="1"/>
  <c r="M40" i="1"/>
  <c r="M57" i="1"/>
  <c r="L40" i="1"/>
  <c r="L57" i="1"/>
  <c r="J40" i="1"/>
  <c r="J57" i="1"/>
  <c r="I40" i="1"/>
  <c r="I57" i="1"/>
  <c r="F40" i="1"/>
  <c r="F57" i="1"/>
  <c r="E40" i="1"/>
  <c r="Z26" i="1"/>
  <c r="O27" i="1"/>
  <c r="O44" i="1"/>
  <c r="L27" i="1"/>
  <c r="L44" i="1"/>
  <c r="O34" i="1"/>
  <c r="O51" i="1"/>
  <c r="N34" i="1"/>
  <c r="N51" i="1"/>
  <c r="M34" i="1"/>
  <c r="M51" i="1"/>
  <c r="L34" i="1"/>
  <c r="L51" i="1"/>
  <c r="K34" i="1"/>
  <c r="K51" i="1"/>
  <c r="J34" i="1"/>
  <c r="I34" i="1"/>
  <c r="I51" i="1"/>
  <c r="H34" i="1"/>
  <c r="H51" i="1"/>
  <c r="G34" i="1"/>
  <c r="G51" i="1"/>
  <c r="F34" i="1"/>
  <c r="F51" i="1"/>
  <c r="E34" i="1"/>
  <c r="E51" i="1"/>
  <c r="D34" i="1"/>
  <c r="D51" i="1"/>
  <c r="F38" i="1"/>
  <c r="F55" i="1"/>
  <c r="K38" i="1"/>
  <c r="K55" i="1"/>
  <c r="M38" i="1"/>
  <c r="M55" i="1"/>
  <c r="O38" i="1"/>
  <c r="O55" i="1"/>
  <c r="F36" i="1"/>
  <c r="F53" i="1"/>
  <c r="H36" i="1"/>
  <c r="H53" i="1"/>
  <c r="J36" i="1"/>
  <c r="J53" i="1"/>
  <c r="K36" i="1"/>
  <c r="K53" i="1"/>
  <c r="M36" i="1"/>
  <c r="M53" i="1"/>
  <c r="O36" i="1"/>
  <c r="O53" i="1"/>
  <c r="F33" i="1"/>
  <c r="F50" i="1"/>
  <c r="H33" i="1"/>
  <c r="H50" i="1"/>
  <c r="J33" i="1"/>
  <c r="J50" i="1"/>
  <c r="K33" i="1"/>
  <c r="K50" i="1"/>
  <c r="M33" i="1"/>
  <c r="M50" i="1"/>
  <c r="O33" i="1"/>
  <c r="O50" i="1"/>
  <c r="F32" i="1"/>
  <c r="F49" i="1"/>
  <c r="H32" i="1"/>
  <c r="H49" i="1"/>
  <c r="J32" i="1"/>
  <c r="K32" i="1"/>
  <c r="K49" i="1"/>
  <c r="M32" i="1"/>
  <c r="M49" i="1"/>
  <c r="O32" i="1"/>
  <c r="O49" i="1"/>
  <c r="E32" i="1"/>
  <c r="E49" i="1"/>
  <c r="G32" i="1"/>
  <c r="G49" i="1"/>
  <c r="I32" i="1"/>
  <c r="I49" i="1"/>
  <c r="L32" i="1"/>
  <c r="L49" i="1"/>
  <c r="N32" i="1"/>
  <c r="N49" i="1"/>
  <c r="J31" i="1"/>
  <c r="J48" i="1"/>
  <c r="K31" i="1"/>
  <c r="K48" i="1"/>
  <c r="M31" i="1"/>
  <c r="M48" i="1"/>
  <c r="O31" i="1"/>
  <c r="O48" i="1"/>
  <c r="F30" i="1"/>
  <c r="F47" i="1"/>
  <c r="H30" i="1"/>
  <c r="H47" i="1"/>
  <c r="J30" i="1"/>
  <c r="J47" i="1"/>
  <c r="K30" i="1"/>
  <c r="K47" i="1"/>
  <c r="M30" i="1"/>
  <c r="M47" i="1"/>
  <c r="O30" i="1"/>
  <c r="O47" i="1"/>
  <c r="F27" i="1"/>
  <c r="F44" i="1"/>
  <c r="H27" i="1"/>
  <c r="H44" i="1"/>
  <c r="J27" i="1"/>
  <c r="J44" i="1"/>
  <c r="K27" i="1"/>
  <c r="K44" i="1"/>
  <c r="M27" i="1"/>
  <c r="M44" i="1"/>
  <c r="N38" i="1"/>
  <c r="N55" i="1"/>
  <c r="L38" i="1"/>
  <c r="L55" i="1"/>
  <c r="I38" i="1"/>
  <c r="I55" i="1"/>
  <c r="G38" i="1"/>
  <c r="G55" i="1"/>
  <c r="N36" i="1"/>
  <c r="N53" i="1"/>
  <c r="L36" i="1"/>
  <c r="L53" i="1"/>
  <c r="I36" i="1"/>
  <c r="I53" i="1"/>
  <c r="G36" i="1"/>
  <c r="G53" i="1"/>
  <c r="E36" i="1"/>
  <c r="E53" i="1"/>
  <c r="N33" i="1"/>
  <c r="N50" i="1"/>
  <c r="L33" i="1"/>
  <c r="L50" i="1"/>
  <c r="I33" i="1"/>
  <c r="I50" i="1"/>
  <c r="G33" i="1"/>
  <c r="G50" i="1"/>
  <c r="E33" i="1"/>
  <c r="E50" i="1"/>
  <c r="N31" i="1"/>
  <c r="N48" i="1"/>
  <c r="L31" i="1"/>
  <c r="L48" i="1"/>
  <c r="N30" i="1"/>
  <c r="N47" i="1"/>
  <c r="L30" i="1"/>
  <c r="L47" i="1"/>
  <c r="I30" i="1"/>
  <c r="I47" i="1"/>
  <c r="G30" i="1"/>
  <c r="G47" i="1"/>
  <c r="E30" i="1"/>
  <c r="N27" i="1"/>
  <c r="N44" i="1"/>
  <c r="I27" i="1"/>
  <c r="I44" i="1"/>
  <c r="G27" i="1"/>
  <c r="G44" i="1"/>
  <c r="C34" i="1"/>
  <c r="C31" i="1"/>
  <c r="Y48" i="1"/>
  <c r="C48" i="1"/>
  <c r="Y44" i="1"/>
  <c r="C44" i="1"/>
  <c r="C27" i="1"/>
  <c r="C39" i="1"/>
  <c r="J56" i="1"/>
  <c r="Y56" i="1"/>
  <c r="C56" i="1"/>
  <c r="J51" i="1"/>
  <c r="Y51" i="1"/>
  <c r="C51" i="1"/>
  <c r="J49" i="1"/>
  <c r="D50" i="1"/>
  <c r="C32" i="1"/>
  <c r="C41" i="1"/>
  <c r="C40" i="1"/>
  <c r="C36" i="1"/>
  <c r="Y50" i="1"/>
  <c r="C50" i="1"/>
  <c r="C38" i="1"/>
  <c r="C30" i="1"/>
  <c r="E57" i="1"/>
  <c r="C33" i="1"/>
  <c r="Y55" i="1"/>
  <c r="C55" i="1"/>
  <c r="Y53" i="1"/>
  <c r="C53" i="1"/>
  <c r="E47" i="1"/>
  <c r="Y47" i="1"/>
  <c r="C47" i="1"/>
  <c r="Y57" i="1"/>
  <c r="C57" i="1"/>
  <c r="D58" i="1"/>
  <c r="Y58" i="1"/>
  <c r="C58" i="1"/>
  <c r="C42" i="1"/>
</calcChain>
</file>

<file path=xl/sharedStrings.xml><?xml version="1.0" encoding="utf-8"?>
<sst xmlns="http://schemas.openxmlformats.org/spreadsheetml/2006/main" count="75" uniqueCount="43">
  <si>
    <t>Total</t>
  </si>
  <si>
    <t>Enero</t>
  </si>
  <si>
    <t>Marzo</t>
  </si>
  <si>
    <t>Abril</t>
  </si>
  <si>
    <t>Mayo</t>
  </si>
  <si>
    <t>Junio</t>
  </si>
  <si>
    <t>Julio</t>
  </si>
  <si>
    <t>Nombre de la instalación</t>
  </si>
  <si>
    <t>Agosto</t>
  </si>
  <si>
    <t>Mes</t>
  </si>
  <si>
    <t>Febrero</t>
  </si>
  <si>
    <t>Octubre</t>
  </si>
  <si>
    <t>Índice de capacidad en hospitales</t>
  </si>
  <si>
    <t>Noviem-    bre</t>
  </si>
  <si>
    <t>Diciem-      bre</t>
  </si>
  <si>
    <t>Camas y cunas</t>
  </si>
  <si>
    <t xml:space="preserve"> </t>
  </si>
  <si>
    <t>Hospital Santo Tomás</t>
  </si>
  <si>
    <t>Instituto Nacional de Salud Mental</t>
  </si>
  <si>
    <t>Hospital del Niño</t>
  </si>
  <si>
    <t>Hospital Regional de Chepo</t>
  </si>
  <si>
    <t>Instituto Oncológico Nacional</t>
  </si>
  <si>
    <t>Hospital Irma de Lourdes Tzanetatos</t>
  </si>
  <si>
    <t>Hospital San Miguel Arcángel</t>
  </si>
  <si>
    <t>Instalaciones particulares (1)</t>
  </si>
  <si>
    <t>(2) Calculado con base en las camas informadas en marzo.  Incluye cunas.</t>
  </si>
  <si>
    <t xml:space="preserve">Complejo Hospitalario   </t>
  </si>
  <si>
    <t xml:space="preserve">Hospital de Especialidades </t>
  </si>
  <si>
    <t>Pediátricas Omar Torrijos Herrera</t>
  </si>
  <si>
    <t>Cano</t>
  </si>
  <si>
    <t>Hospital Doctora Susana Jones</t>
  </si>
  <si>
    <t>Promedio diario de pacientes</t>
  </si>
  <si>
    <t>Total de días pacientes (o día cama utilizada u ocupada)</t>
  </si>
  <si>
    <t>Porcentaje ocupacional (2)</t>
  </si>
  <si>
    <t>Madrid</t>
  </si>
  <si>
    <t>Metropolitano Doctor Arnulfo Arias</t>
  </si>
  <si>
    <t>Fuente: Los datos publicados corresponden a la información recopilada en las instalaciones de salud de la República.</t>
  </si>
  <si>
    <t>DE LA INSTALACIÓN: AÑO 2025</t>
  </si>
  <si>
    <t>Ciudad de la Salud</t>
  </si>
  <si>
    <t xml:space="preserve">Cuadro 18.  ÍNDICE DE CAPACIDAD EN HOSPITALES DE LA PROVINCIA DE PANAMÁ, POR MES, SEGÚN NOMBRE </t>
  </si>
  <si>
    <t>Septiem-bre</t>
  </si>
  <si>
    <t>The Panama Clinic.</t>
  </si>
  <si>
    <t xml:space="preserve">(1) Se refiere a las clínicas hospitales San Fernando, Paitilla, Nacional, Santa Fe, Punta Pacífica, Especialidades Médicas, Mar del Sur, Brisas 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</si>
</sst>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 * #,##0_ ;_ * \-#,##0_ ;_ * &quot;-&quot;_ ;_ @_ "/>
    <numFmt numFmtId="165" formatCode="_ * #,##0.00_ ;_ * \-#,##0.00_ ;_ * &quot;-&quot;??_ ;_ @_ "/>
    <numFmt numFmtId="166" formatCode="\$#.00"/>
    <numFmt numFmtId="167" formatCode="m\o\n\th\ d\,\ \y\y\y\y"/>
    <numFmt numFmtId="168" formatCode="#.00"/>
    <numFmt numFmtId="169" formatCode="#."/>
    <numFmt numFmtId="170" formatCode="%#.00"/>
    <numFmt numFmtId="171" formatCode="0.0"/>
    <numFmt numFmtId="172" formatCode="#,##0.0_);\(#,##0.0\)"/>
  </numFmts>
  <fonts count="17" x14ac:knownFonts="1">
    <font>
      <sz val="10"/>
      <name val="Arial"/>
    </font>
    <font>
      <sz val="1"/>
      <color indexed="8"/>
      <name val="Courier"/>
    </font>
    <font>
      <b/>
      <sz val="1"/>
      <color indexed="8"/>
      <name val="Courier"/>
    </font>
    <font>
      <sz val="12"/>
      <name val="Courier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0"/>
      <name val="Courier"/>
      <family val="3"/>
    </font>
    <font>
      <u/>
      <sz val="10"/>
      <color indexed="12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Courier"/>
    </font>
    <font>
      <b/>
      <sz val="10"/>
      <color theme="0"/>
      <name val="Arial"/>
      <family val="2"/>
    </font>
    <font>
      <b/>
      <sz val="10"/>
      <color theme="0"/>
      <name val="Courier"/>
      <family val="3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34">
    <xf numFmtId="0" fontId="0" fillId="0" borderId="0"/>
    <xf numFmtId="4" fontId="1" fillId="0" borderId="0">
      <protection locked="0"/>
    </xf>
    <xf numFmtId="166" fontId="1" fillId="0" borderId="0">
      <protection locked="0"/>
    </xf>
    <xf numFmtId="167" fontId="1" fillId="0" borderId="0">
      <protection locked="0"/>
    </xf>
    <xf numFmtId="0" fontId="5" fillId="0" borderId="0"/>
    <xf numFmtId="168" fontId="1" fillId="0" borderId="0">
      <protection locked="0"/>
    </xf>
    <xf numFmtId="169" fontId="2" fillId="0" borderId="0">
      <protection locked="0"/>
    </xf>
    <xf numFmtId="169" fontId="2" fillId="0" borderId="0"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170" fontId="1" fillId="0" borderId="0">
      <protection locked="0"/>
    </xf>
    <xf numFmtId="169" fontId="1" fillId="0" borderId="1">
      <protection locked="0"/>
    </xf>
  </cellStyleXfs>
  <cellXfs count="83">
    <xf numFmtId="0" fontId="0" fillId="0" borderId="0" xfId="0"/>
    <xf numFmtId="0" fontId="5" fillId="0" borderId="0" xfId="31" applyFont="1" applyAlignment="1" applyProtection="1">
      <alignment horizontal="left"/>
    </xf>
    <xf numFmtId="171" fontId="4" fillId="0" borderId="2" xfId="31" applyNumberFormat="1" applyFont="1" applyFill="1" applyBorder="1" applyAlignment="1" applyProtection="1">
      <alignment horizontal="right" readingOrder="1"/>
    </xf>
    <xf numFmtId="0" fontId="4" fillId="0" borderId="3" xfId="31" applyFont="1" applyFill="1" applyBorder="1"/>
    <xf numFmtId="37" fontId="4" fillId="0" borderId="2" xfId="0" applyNumberFormat="1" applyFont="1" applyFill="1" applyBorder="1" applyAlignment="1" applyProtection="1">
      <alignment horizontal="right"/>
    </xf>
    <xf numFmtId="172" fontId="4" fillId="0" borderId="2" xfId="0" applyNumberFormat="1" applyFont="1" applyFill="1" applyBorder="1" applyAlignment="1" applyProtection="1">
      <alignment horizontal="right" readingOrder="1"/>
    </xf>
    <xf numFmtId="172" fontId="4" fillId="0" borderId="2" xfId="0" applyNumberFormat="1" applyFont="1" applyFill="1" applyBorder="1" applyAlignment="1" applyProtection="1">
      <alignment horizontal="right"/>
    </xf>
    <xf numFmtId="0" fontId="5" fillId="0" borderId="0" xfId="31" applyFont="1" applyFill="1" applyAlignment="1" applyProtection="1">
      <alignment horizontal="left"/>
    </xf>
    <xf numFmtId="3" fontId="5" fillId="0" borderId="0" xfId="0" applyNumberFormat="1" applyFont="1" applyFill="1"/>
    <xf numFmtId="0" fontId="5" fillId="0" borderId="0" xfId="31" applyFont="1" applyFill="1"/>
    <xf numFmtId="0" fontId="5" fillId="0" borderId="0" xfId="0" applyFont="1" applyFill="1" applyAlignment="1" applyProtection="1">
      <alignment horizontal="left"/>
    </xf>
    <xf numFmtId="0" fontId="5" fillId="0" borderId="0" xfId="0" applyFont="1" applyFill="1"/>
    <xf numFmtId="0" fontId="5" fillId="0" borderId="0" xfId="0" applyFont="1"/>
    <xf numFmtId="3" fontId="5" fillId="0" borderId="0" xfId="0" applyNumberFormat="1" applyFont="1"/>
    <xf numFmtId="3" fontId="7" fillId="0" borderId="2" xfId="0" applyNumberFormat="1" applyFont="1" applyFill="1" applyBorder="1" applyAlignment="1" applyProtection="1">
      <alignment horizontal="right"/>
    </xf>
    <xf numFmtId="172" fontId="7" fillId="0" borderId="2" xfId="0" applyNumberFormat="1" applyFont="1" applyFill="1" applyBorder="1" applyAlignment="1" applyProtection="1">
      <alignment horizontal="right" readingOrder="1"/>
    </xf>
    <xf numFmtId="172" fontId="4" fillId="0" borderId="0" xfId="0" applyNumberFormat="1" applyFont="1" applyFill="1" applyBorder="1" applyAlignment="1" applyProtection="1">
      <alignment horizontal="right" readingOrder="1"/>
    </xf>
    <xf numFmtId="0" fontId="8" fillId="0" borderId="4" xfId="31" applyFont="1" applyBorder="1" applyAlignment="1">
      <alignment vertical="center" wrapText="1"/>
    </xf>
    <xf numFmtId="0" fontId="7" fillId="0" borderId="0" xfId="31" applyFont="1" applyFill="1" applyAlignment="1" applyProtection="1">
      <alignment horizontal="center"/>
    </xf>
    <xf numFmtId="0" fontId="4" fillId="0" borderId="0" xfId="31" applyFont="1" applyFill="1" applyBorder="1"/>
    <xf numFmtId="37" fontId="4" fillId="0" borderId="0" xfId="0" applyNumberFormat="1" applyFont="1" applyFill="1" applyBorder="1" applyAlignment="1" applyProtection="1">
      <alignment horizontal="right"/>
    </xf>
    <xf numFmtId="172" fontId="4" fillId="0" borderId="0" xfId="0" applyNumberFormat="1" applyFont="1" applyFill="1" applyBorder="1" applyAlignment="1" applyProtection="1">
      <alignment horizontal="right"/>
    </xf>
    <xf numFmtId="171" fontId="4" fillId="0" borderId="0" xfId="31" applyNumberFormat="1" applyFont="1" applyFill="1" applyBorder="1" applyAlignment="1" applyProtection="1">
      <alignment horizontal="right" readingOrder="1"/>
    </xf>
    <xf numFmtId="0" fontId="8" fillId="0" borderId="0" xfId="31" applyFont="1" applyFill="1" applyBorder="1" applyAlignment="1">
      <alignment horizontal="center" vertical="center" wrapText="1"/>
    </xf>
    <xf numFmtId="0" fontId="9" fillId="0" borderId="0" xfId="31" applyFont="1" applyFill="1" applyBorder="1" applyAlignment="1">
      <alignment horizontal="center" vertical="center" wrapText="1"/>
    </xf>
    <xf numFmtId="3" fontId="7" fillId="0" borderId="2" xfId="0" applyNumberFormat="1" applyFont="1" applyFill="1" applyBorder="1" applyAlignment="1" applyProtection="1"/>
    <xf numFmtId="3" fontId="5" fillId="0" borderId="2" xfId="0" applyNumberFormat="1" applyFont="1" applyFill="1" applyBorder="1" applyAlignment="1" applyProtection="1"/>
    <xf numFmtId="3" fontId="5" fillId="0" borderId="0" xfId="0" applyNumberFormat="1" applyFont="1" applyFill="1" applyAlignment="1"/>
    <xf numFmtId="3" fontId="8" fillId="0" borderId="2" xfId="0" applyNumberFormat="1" applyFont="1" applyFill="1" applyBorder="1" applyAlignment="1" applyProtection="1"/>
    <xf numFmtId="3" fontId="7" fillId="0" borderId="5" xfId="0" applyNumberFormat="1" applyFont="1" applyFill="1" applyBorder="1" applyAlignment="1" applyProtection="1"/>
    <xf numFmtId="3" fontId="4" fillId="0" borderId="5" xfId="0" applyNumberFormat="1" applyFont="1" applyFill="1" applyBorder="1" applyAlignment="1" applyProtection="1"/>
    <xf numFmtId="3" fontId="5" fillId="0" borderId="0" xfId="31" applyNumberFormat="1" applyFont="1" applyFill="1" applyAlignment="1"/>
    <xf numFmtId="0" fontId="4" fillId="0" borderId="4" xfId="31" applyFont="1" applyFill="1" applyBorder="1"/>
    <xf numFmtId="0" fontId="5" fillId="0" borderId="6" xfId="0" applyFont="1" applyFill="1" applyBorder="1"/>
    <xf numFmtId="0" fontId="7" fillId="0" borderId="0" xfId="31" applyFont="1" applyFill="1" applyAlignment="1">
      <alignment horizontal="center" vertical="center"/>
    </xf>
    <xf numFmtId="0" fontId="7" fillId="0" borderId="0" xfId="31" applyFont="1" applyFill="1" applyAlignment="1">
      <alignment horizontal="center" vertical="center" wrapText="1"/>
    </xf>
    <xf numFmtId="0" fontId="5" fillId="0" borderId="0" xfId="0" applyFont="1" applyBorder="1"/>
    <xf numFmtId="3" fontId="5" fillId="0" borderId="0" xfId="0" applyNumberFormat="1" applyFont="1" applyFill="1" applyBorder="1" applyAlignment="1" applyProtection="1"/>
    <xf numFmtId="3" fontId="4" fillId="0" borderId="0" xfId="0" applyNumberFormat="1" applyFont="1" applyFill="1" applyBorder="1" applyAlignment="1" applyProtection="1"/>
    <xf numFmtId="0" fontId="8" fillId="0" borderId="0" xfId="31" applyFont="1" applyFill="1" applyAlignment="1">
      <alignment horizontal="center"/>
    </xf>
    <xf numFmtId="0" fontId="5" fillId="0" borderId="0" xfId="31" applyFont="1" applyFill="1" applyBorder="1" applyAlignment="1">
      <alignment horizontal="center"/>
    </xf>
    <xf numFmtId="0" fontId="8" fillId="0" borderId="0" xfId="31" applyFont="1" applyFill="1" applyAlignment="1">
      <alignment horizontal="center" vertical="center" wrapText="1"/>
    </xf>
    <xf numFmtId="3" fontId="11" fillId="0" borderId="0" xfId="0" applyNumberFormat="1" applyFont="1"/>
    <xf numFmtId="0" fontId="11" fillId="0" borderId="0" xfId="0" applyFont="1"/>
    <xf numFmtId="37" fontId="11" fillId="0" borderId="0" xfId="0" applyNumberFormat="1" applyFont="1" applyFill="1"/>
    <xf numFmtId="0" fontId="11" fillId="0" borderId="0" xfId="0" applyFont="1" applyFill="1"/>
    <xf numFmtId="172" fontId="11" fillId="0" borderId="0" xfId="0" applyNumberFormat="1" applyFont="1" applyFill="1"/>
    <xf numFmtId="0" fontId="12" fillId="0" borderId="0" xfId="0" applyFont="1" applyFill="1"/>
    <xf numFmtId="3" fontId="5" fillId="0" borderId="2" xfId="0" applyNumberFormat="1" applyFont="1" applyFill="1" applyBorder="1" applyAlignment="1" applyProtection="1">
      <alignment horizontal="right"/>
    </xf>
    <xf numFmtId="3" fontId="5" fillId="0" borderId="7" xfId="30" applyNumberFormat="1" applyFont="1" applyFill="1" applyBorder="1" applyAlignment="1">
      <alignment horizontal="right"/>
    </xf>
    <xf numFmtId="3" fontId="5" fillId="0" borderId="5" xfId="0" applyNumberFormat="1" applyFont="1" applyFill="1" applyBorder="1" applyAlignment="1">
      <alignment horizontal="right"/>
    </xf>
    <xf numFmtId="3" fontId="5" fillId="0" borderId="0" xfId="0" applyNumberFormat="1" applyFont="1" applyFill="1" applyAlignment="1">
      <alignment horizontal="right"/>
    </xf>
    <xf numFmtId="3" fontId="4" fillId="0" borderId="2" xfId="0" applyNumberFormat="1" applyFont="1" applyFill="1" applyBorder="1" applyAlignment="1" applyProtection="1">
      <alignment horizontal="right"/>
    </xf>
    <xf numFmtId="3" fontId="5" fillId="0" borderId="5" xfId="21" applyNumberFormat="1" applyFont="1" applyBorder="1" applyAlignment="1">
      <alignment horizontal="right"/>
    </xf>
    <xf numFmtId="3" fontId="5" fillId="0" borderId="5" xfId="14" applyNumberFormat="1" applyFont="1" applyFill="1" applyBorder="1" applyAlignment="1">
      <alignment horizontal="right"/>
    </xf>
    <xf numFmtId="3" fontId="5" fillId="0" borderId="5" xfId="16" applyNumberFormat="1" applyFont="1" applyFill="1" applyBorder="1" applyAlignment="1">
      <alignment horizontal="right"/>
    </xf>
    <xf numFmtId="3" fontId="5" fillId="0" borderId="5" xfId="18" applyNumberFormat="1" applyFont="1" applyBorder="1" applyAlignment="1">
      <alignment horizontal="right"/>
    </xf>
    <xf numFmtId="0" fontId="13" fillId="0" borderId="0" xfId="0" applyFont="1" applyFill="1"/>
    <xf numFmtId="3" fontId="5" fillId="0" borderId="0" xfId="4" applyNumberFormat="1" applyFont="1" applyFill="1"/>
    <xf numFmtId="0" fontId="5" fillId="0" borderId="0" xfId="31" applyFont="1" applyBorder="1" applyAlignment="1">
      <alignment horizontal="center"/>
    </xf>
    <xf numFmtId="0" fontId="4" fillId="0" borderId="2" xfId="31" applyFont="1" applyFill="1" applyBorder="1"/>
    <xf numFmtId="172" fontId="12" fillId="0" borderId="0" xfId="0" applyNumberFormat="1" applyFont="1" applyFill="1"/>
    <xf numFmtId="0" fontId="14" fillId="0" borderId="0" xfId="0" applyFont="1" applyFill="1"/>
    <xf numFmtId="3" fontId="5" fillId="0" borderId="5" xfId="0" applyNumberFormat="1" applyFont="1" applyFill="1" applyBorder="1" applyAlignment="1" applyProtection="1">
      <alignment horizontal="right"/>
    </xf>
    <xf numFmtId="3" fontId="5" fillId="0" borderId="5" xfId="0" applyNumberFormat="1" applyFont="1" applyFill="1" applyBorder="1" applyAlignment="1" applyProtection="1"/>
    <xf numFmtId="0" fontId="5" fillId="0" borderId="0" xfId="0" applyFont="1" applyFill="1" applyAlignment="1">
      <alignment horizontal="distributed" justifyLastLine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7" fillId="0" borderId="0" xfId="31" applyFont="1" applyFill="1" applyAlignment="1">
      <alignment horizontal="center" vertical="center" wrapText="1"/>
    </xf>
    <xf numFmtId="0" fontId="15" fillId="2" borderId="8" xfId="31" applyFont="1" applyFill="1" applyBorder="1" applyAlignment="1">
      <alignment horizontal="center" vertical="center" wrapText="1"/>
    </xf>
    <xf numFmtId="0" fontId="16" fillId="2" borderId="8" xfId="31" applyFont="1" applyFill="1" applyBorder="1" applyAlignment="1">
      <alignment horizontal="center" vertical="center" wrapText="1"/>
    </xf>
    <xf numFmtId="0" fontId="15" fillId="2" borderId="10" xfId="31" applyFont="1" applyFill="1" applyBorder="1" applyAlignment="1">
      <alignment horizontal="center" vertical="center" wrapText="1"/>
    </xf>
    <xf numFmtId="0" fontId="16" fillId="2" borderId="10" xfId="31" applyFont="1" applyFill="1" applyBorder="1" applyAlignment="1">
      <alignment horizontal="center" vertical="center" wrapText="1"/>
    </xf>
    <xf numFmtId="0" fontId="15" fillId="2" borderId="9" xfId="31" applyFont="1" applyFill="1" applyBorder="1" applyAlignment="1" applyProtection="1">
      <alignment horizontal="center" vertical="center" wrapText="1"/>
    </xf>
    <xf numFmtId="0" fontId="15" fillId="2" borderId="8" xfId="3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8" fillId="0" borderId="0" xfId="31" applyFont="1" applyAlignment="1">
      <alignment horizontal="center" vertical="center" wrapText="1"/>
    </xf>
    <xf numFmtId="0" fontId="7" fillId="0" borderId="0" xfId="31" applyFont="1" applyFill="1" applyAlignment="1" applyProtection="1">
      <alignment horizontal="center"/>
    </xf>
    <xf numFmtId="0" fontId="8" fillId="0" borderId="0" xfId="31" applyFont="1" applyAlignment="1">
      <alignment horizontal="center"/>
    </xf>
    <xf numFmtId="0" fontId="7" fillId="0" borderId="2" xfId="31" applyFont="1" applyFill="1" applyBorder="1" applyAlignment="1">
      <alignment horizontal="center" vertical="center"/>
    </xf>
    <xf numFmtId="0" fontId="7" fillId="0" borderId="0" xfId="31" applyFont="1" applyFill="1" applyAlignment="1">
      <alignment horizontal="center" vertical="center"/>
    </xf>
  </cellXfs>
  <cellStyles count="34">
    <cellStyle name="Comma" xfId="1"/>
    <cellStyle name="Currency" xfId="2"/>
    <cellStyle name="Date" xfId="3"/>
    <cellStyle name="Excel Built-in Normal" xfId="4"/>
    <cellStyle name="Fixed" xfId="5"/>
    <cellStyle name="Heading1" xfId="6"/>
    <cellStyle name="Heading2" xfId="7"/>
    <cellStyle name="Hipervínculo 2" xfId="8"/>
    <cellStyle name="Millares [0] 2" xfId="9"/>
    <cellStyle name="Millares 10" xfId="10"/>
    <cellStyle name="Millares 11" xfId="11"/>
    <cellStyle name="Millares 12" xfId="12"/>
    <cellStyle name="Millares 13" xfId="13"/>
    <cellStyle name="Millares 14" xfId="14"/>
    <cellStyle name="Millares 15" xfId="15"/>
    <cellStyle name="Millares 16" xfId="16"/>
    <cellStyle name="Millares 17" xfId="17"/>
    <cellStyle name="Millares 18" xfId="18"/>
    <cellStyle name="Millares 19" xfId="19"/>
    <cellStyle name="Millares 2" xfId="20"/>
    <cellStyle name="Millares 20" xfId="21"/>
    <cellStyle name="Millares 3" xfId="22"/>
    <cellStyle name="Millares 4" xfId="23"/>
    <cellStyle name="Millares 5" xfId="24"/>
    <cellStyle name="Millares 6" xfId="25"/>
    <cellStyle name="Millares 7" xfId="26"/>
    <cellStyle name="Millares 8" xfId="27"/>
    <cellStyle name="Millares 9" xfId="28"/>
    <cellStyle name="Normal" xfId="0" builtinId="0"/>
    <cellStyle name="Normal 2" xfId="29"/>
    <cellStyle name="Normal_431-15" xfId="30"/>
    <cellStyle name="Normal_Hoja1" xfId="31"/>
    <cellStyle name="Percent" xfId="32"/>
    <cellStyle name="Total" xfId="33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6"/>
  <sheetViews>
    <sheetView tabSelected="1" zoomScaleNormal="100" workbookViewId="0">
      <selection sqref="A1:O1"/>
    </sheetView>
  </sheetViews>
  <sheetFormatPr baseColWidth="10" defaultRowHeight="12.75" x14ac:dyDescent="0.2"/>
  <cols>
    <col min="1" max="1" width="1.42578125" style="12" customWidth="1"/>
    <col min="2" max="2" width="29.140625" style="12" customWidth="1"/>
    <col min="3" max="4" width="7.42578125" style="12" customWidth="1"/>
    <col min="5" max="5" width="8" style="12" customWidth="1"/>
    <col min="6" max="6" width="6.7109375" style="12" customWidth="1"/>
    <col min="7" max="7" width="6.42578125" style="12" customWidth="1"/>
    <col min="8" max="8" width="6.28515625" style="12" customWidth="1"/>
    <col min="9" max="9" width="6.5703125" style="12" customWidth="1"/>
    <col min="10" max="10" width="6.42578125" style="12" customWidth="1"/>
    <col min="11" max="11" width="7.7109375" style="12" customWidth="1"/>
    <col min="12" max="13" width="8.7109375" style="12" customWidth="1"/>
    <col min="14" max="15" width="7.7109375" style="12" customWidth="1"/>
    <col min="16" max="23" width="7.7109375" style="11" customWidth="1"/>
    <col min="24" max="24" width="7.7109375" style="11" hidden="1" customWidth="1"/>
    <col min="25" max="25" width="7.85546875" style="12" hidden="1" customWidth="1"/>
    <col min="26" max="26" width="17.42578125" style="45" hidden="1" customWidth="1"/>
    <col min="27" max="27" width="7.42578125" style="12" customWidth="1"/>
    <col min="28" max="16384" width="11.42578125" style="12"/>
  </cols>
  <sheetData>
    <row r="1" spans="1:25" ht="15" customHeight="1" x14ac:dyDescent="0.2">
      <c r="A1" s="79" t="s">
        <v>39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18"/>
      <c r="Q1" s="18"/>
      <c r="R1" s="18"/>
      <c r="S1" s="18"/>
      <c r="T1" s="18"/>
      <c r="U1" s="18"/>
      <c r="V1" s="18"/>
      <c r="W1" s="18"/>
      <c r="X1" s="18"/>
    </row>
    <row r="2" spans="1:25" ht="15" customHeight="1" x14ac:dyDescent="0.2">
      <c r="A2" s="80" t="s">
        <v>37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39"/>
      <c r="Q2" s="39"/>
      <c r="R2" s="39"/>
      <c r="S2" s="39"/>
      <c r="T2" s="39"/>
      <c r="U2" s="39"/>
      <c r="V2" s="39"/>
      <c r="W2" s="39"/>
      <c r="X2" s="39"/>
    </row>
    <row r="3" spans="1:25" ht="11.25" customHeight="1" x14ac:dyDescent="0.2">
      <c r="A3" s="36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40"/>
      <c r="Q3" s="40"/>
      <c r="R3" s="40"/>
      <c r="S3" s="40"/>
      <c r="T3" s="40"/>
      <c r="U3" s="40"/>
      <c r="V3" s="40"/>
      <c r="W3" s="40"/>
      <c r="X3" s="40"/>
    </row>
    <row r="4" spans="1:25" ht="21.75" customHeight="1" x14ac:dyDescent="0.2">
      <c r="A4" s="74" t="s">
        <v>7</v>
      </c>
      <c r="B4" s="75"/>
      <c r="C4" s="70" t="s">
        <v>12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2"/>
      <c r="P4" s="23"/>
      <c r="Q4" s="23"/>
      <c r="R4" s="23"/>
      <c r="S4" s="23"/>
      <c r="T4" s="23"/>
      <c r="U4" s="23"/>
      <c r="V4" s="23"/>
      <c r="W4" s="23"/>
      <c r="X4" s="23"/>
    </row>
    <row r="5" spans="1:25" ht="20.25" customHeight="1" x14ac:dyDescent="0.2">
      <c r="A5" s="74"/>
      <c r="B5" s="75"/>
      <c r="C5" s="70" t="s">
        <v>0</v>
      </c>
      <c r="D5" s="70" t="s">
        <v>9</v>
      </c>
      <c r="E5" s="70"/>
      <c r="F5" s="70"/>
      <c r="G5" s="70"/>
      <c r="H5" s="70"/>
      <c r="I5" s="70"/>
      <c r="J5" s="70"/>
      <c r="K5" s="70"/>
      <c r="L5" s="70"/>
      <c r="M5" s="70"/>
      <c r="N5" s="70"/>
      <c r="O5" s="72"/>
      <c r="P5" s="23"/>
      <c r="Q5" s="23"/>
      <c r="R5" s="23"/>
      <c r="S5" s="23"/>
      <c r="T5" s="23"/>
      <c r="U5" s="23"/>
      <c r="V5" s="23"/>
      <c r="W5" s="23"/>
      <c r="X5" s="23"/>
    </row>
    <row r="6" spans="1:25" x14ac:dyDescent="0.2">
      <c r="A6" s="74"/>
      <c r="B6" s="75"/>
      <c r="C6" s="70"/>
      <c r="D6" s="70" t="s">
        <v>1</v>
      </c>
      <c r="E6" s="70" t="s">
        <v>10</v>
      </c>
      <c r="F6" s="70" t="s">
        <v>2</v>
      </c>
      <c r="G6" s="70" t="s">
        <v>3</v>
      </c>
      <c r="H6" s="70" t="s">
        <v>4</v>
      </c>
      <c r="I6" s="70" t="s">
        <v>5</v>
      </c>
      <c r="J6" s="70" t="s">
        <v>6</v>
      </c>
      <c r="K6" s="70" t="s">
        <v>8</v>
      </c>
      <c r="L6" s="70" t="s">
        <v>40</v>
      </c>
      <c r="M6" s="70" t="s">
        <v>11</v>
      </c>
      <c r="N6" s="70" t="s">
        <v>13</v>
      </c>
      <c r="O6" s="72" t="s">
        <v>14</v>
      </c>
      <c r="P6" s="23"/>
      <c r="Q6" s="23"/>
      <c r="R6" s="23"/>
      <c r="S6" s="23"/>
      <c r="T6" s="23"/>
      <c r="U6" s="23"/>
      <c r="V6" s="23"/>
      <c r="W6" s="23"/>
      <c r="X6" s="23"/>
    </row>
    <row r="7" spans="1:25" ht="25.5" customHeight="1" x14ac:dyDescent="0.2">
      <c r="A7" s="74"/>
      <c r="B7" s="75"/>
      <c r="C7" s="70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3"/>
      <c r="P7" s="24"/>
      <c r="Q7" s="24"/>
      <c r="R7" s="24"/>
      <c r="S7" s="24"/>
      <c r="T7" s="24"/>
      <c r="U7" s="24"/>
      <c r="V7" s="24"/>
      <c r="W7" s="24"/>
      <c r="X7" s="24"/>
    </row>
    <row r="8" spans="1:25" x14ac:dyDescent="0.2">
      <c r="B8" s="32"/>
      <c r="C8" s="60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</row>
    <row r="9" spans="1:25" ht="20.25" customHeight="1" x14ac:dyDescent="0.2">
      <c r="B9" s="17"/>
      <c r="C9" s="78" t="s">
        <v>32</v>
      </c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41"/>
      <c r="Q9" s="41"/>
      <c r="R9" s="41"/>
      <c r="S9" s="41"/>
      <c r="T9" s="41"/>
      <c r="U9" s="41"/>
      <c r="V9" s="41"/>
      <c r="W9" s="41"/>
      <c r="X9" s="41"/>
    </row>
    <row r="10" spans="1:25" ht="15" customHeight="1" x14ac:dyDescent="0.2">
      <c r="A10" s="7" t="s">
        <v>17</v>
      </c>
      <c r="C10" s="25">
        <f>SUM(D10:O10)</f>
        <v>218609</v>
      </c>
      <c r="D10" s="48">
        <v>17489</v>
      </c>
      <c r="E10" s="48">
        <v>16232</v>
      </c>
      <c r="F10" s="49">
        <v>18074</v>
      </c>
      <c r="G10" s="48">
        <v>17721</v>
      </c>
      <c r="H10" s="58">
        <v>18581</v>
      </c>
      <c r="I10" s="50">
        <v>18229</v>
      </c>
      <c r="J10" s="50">
        <v>18984</v>
      </c>
      <c r="K10" s="50">
        <v>19256</v>
      </c>
      <c r="L10" s="50">
        <v>18424</v>
      </c>
      <c r="M10" s="50">
        <v>19075</v>
      </c>
      <c r="N10" s="50">
        <v>18470</v>
      </c>
      <c r="O10" s="51">
        <v>18074</v>
      </c>
      <c r="P10" s="27"/>
      <c r="Q10" s="27"/>
      <c r="R10" s="27"/>
      <c r="S10" s="27"/>
      <c r="T10" s="27"/>
      <c r="U10" s="27"/>
      <c r="V10" s="27"/>
      <c r="W10" s="27"/>
      <c r="X10" s="27"/>
      <c r="Y10" s="13"/>
    </row>
    <row r="11" spans="1:25" ht="15" customHeight="1" x14ac:dyDescent="0.2">
      <c r="A11" s="7" t="s">
        <v>26</v>
      </c>
      <c r="C11" s="25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37"/>
      <c r="Q11" s="37"/>
      <c r="R11" s="37"/>
      <c r="S11" s="37"/>
      <c r="T11" s="37"/>
      <c r="U11" s="37"/>
      <c r="V11" s="37"/>
      <c r="W11" s="37"/>
      <c r="X11" s="37"/>
    </row>
    <row r="12" spans="1:25" ht="11.25" customHeight="1" x14ac:dyDescent="0.2">
      <c r="A12" s="7"/>
      <c r="B12" s="7" t="s">
        <v>35</v>
      </c>
      <c r="C12" s="25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37"/>
      <c r="Q12" s="37"/>
      <c r="R12" s="37"/>
      <c r="S12" s="37"/>
      <c r="T12" s="37"/>
      <c r="U12" s="37"/>
      <c r="V12" s="37"/>
      <c r="W12" s="37"/>
      <c r="X12" s="37"/>
    </row>
    <row r="13" spans="1:25" ht="12.75" customHeight="1" x14ac:dyDescent="0.2">
      <c r="B13" s="7" t="s">
        <v>34</v>
      </c>
      <c r="C13" s="28">
        <f>SUM(D13:O13)</f>
        <v>181594</v>
      </c>
      <c r="D13" s="48">
        <v>16399</v>
      </c>
      <c r="E13" s="48">
        <v>14392</v>
      </c>
      <c r="F13" s="48">
        <v>15744</v>
      </c>
      <c r="G13" s="48">
        <v>16183</v>
      </c>
      <c r="H13" s="48">
        <v>16650</v>
      </c>
      <c r="I13" s="48">
        <v>16362</v>
      </c>
      <c r="J13" s="48">
        <v>17196</v>
      </c>
      <c r="K13" s="48">
        <v>16401</v>
      </c>
      <c r="L13" s="48">
        <v>14133</v>
      </c>
      <c r="M13" s="48">
        <v>13026</v>
      </c>
      <c r="N13" s="48">
        <v>12668</v>
      </c>
      <c r="O13" s="48">
        <v>12440</v>
      </c>
      <c r="P13" s="37"/>
      <c r="Q13" s="37"/>
      <c r="R13" s="37"/>
      <c r="S13" s="37"/>
      <c r="T13" s="37"/>
      <c r="U13" s="37"/>
      <c r="V13" s="37"/>
      <c r="W13" s="37"/>
      <c r="X13" s="37"/>
      <c r="Y13" s="13"/>
    </row>
    <row r="14" spans="1:25" ht="15" customHeight="1" x14ac:dyDescent="0.2">
      <c r="A14" s="7" t="s">
        <v>18</v>
      </c>
      <c r="C14" s="28">
        <f>SUM(D14:O14)</f>
        <v>12840</v>
      </c>
      <c r="D14" s="48">
        <v>1852</v>
      </c>
      <c r="E14" s="48">
        <v>844</v>
      </c>
      <c r="F14" s="48">
        <v>638</v>
      </c>
      <c r="G14" s="48">
        <v>1031</v>
      </c>
      <c r="H14" s="52">
        <v>921</v>
      </c>
      <c r="I14" s="52">
        <v>1221</v>
      </c>
      <c r="J14" s="52">
        <v>730</v>
      </c>
      <c r="K14" s="52">
        <v>1220</v>
      </c>
      <c r="L14" s="48">
        <v>870</v>
      </c>
      <c r="M14" s="48">
        <v>2174</v>
      </c>
      <c r="N14" s="48">
        <v>547</v>
      </c>
      <c r="O14" s="52">
        <v>792</v>
      </c>
      <c r="P14" s="38"/>
      <c r="Q14" s="38"/>
      <c r="R14" s="38"/>
      <c r="S14" s="38"/>
      <c r="T14" s="38"/>
      <c r="U14" s="38"/>
      <c r="V14" s="38"/>
      <c r="W14" s="38"/>
      <c r="X14" s="38"/>
      <c r="Y14" s="8"/>
    </row>
    <row r="15" spans="1:25" ht="15" customHeight="1" x14ac:dyDescent="0.2">
      <c r="A15" s="7" t="s">
        <v>19</v>
      </c>
      <c r="C15" s="28">
        <f>SUM(D15:O15)</f>
        <v>133652</v>
      </c>
      <c r="D15" s="53">
        <v>10576</v>
      </c>
      <c r="E15" s="50">
        <v>9210</v>
      </c>
      <c r="F15" s="48">
        <v>10416</v>
      </c>
      <c r="G15" s="54">
        <v>10816</v>
      </c>
      <c r="H15" s="48">
        <v>11294</v>
      </c>
      <c r="I15" s="48">
        <v>11052</v>
      </c>
      <c r="J15" s="48">
        <v>11026</v>
      </c>
      <c r="K15" s="48">
        <v>11838</v>
      </c>
      <c r="L15" s="55">
        <v>11506</v>
      </c>
      <c r="M15" s="48">
        <v>12035</v>
      </c>
      <c r="N15" s="56">
        <v>11761</v>
      </c>
      <c r="O15" s="48">
        <v>12122</v>
      </c>
      <c r="P15" s="37"/>
      <c r="Q15" s="37"/>
      <c r="R15" s="37"/>
      <c r="S15" s="37"/>
      <c r="T15" s="37"/>
      <c r="U15" s="37"/>
      <c r="V15" s="37"/>
      <c r="W15" s="37"/>
      <c r="X15" s="37"/>
      <c r="Y15" s="13"/>
    </row>
    <row r="16" spans="1:25" ht="15" customHeight="1" x14ac:dyDescent="0.2">
      <c r="A16" s="7" t="s">
        <v>20</v>
      </c>
      <c r="C16" s="28">
        <f>SUM(D16:O16)</f>
        <v>16541</v>
      </c>
      <c r="D16" s="48">
        <v>1410</v>
      </c>
      <c r="E16" s="48">
        <v>1124</v>
      </c>
      <c r="F16" s="48">
        <v>1440</v>
      </c>
      <c r="G16" s="48">
        <v>1371</v>
      </c>
      <c r="H16" s="48">
        <v>1515</v>
      </c>
      <c r="I16" s="48">
        <v>1450</v>
      </c>
      <c r="J16" s="48">
        <v>1299</v>
      </c>
      <c r="K16" s="48">
        <v>1594</v>
      </c>
      <c r="L16" s="48">
        <v>1383</v>
      </c>
      <c r="M16" s="48">
        <v>1528</v>
      </c>
      <c r="N16" s="48">
        <v>1124</v>
      </c>
      <c r="O16" s="48">
        <v>1303</v>
      </c>
      <c r="P16" s="37"/>
      <c r="Q16" s="37"/>
      <c r="R16" s="37"/>
      <c r="S16" s="37"/>
      <c r="T16" s="37"/>
      <c r="U16" s="37"/>
      <c r="V16" s="37"/>
      <c r="W16" s="37"/>
      <c r="X16" s="37"/>
      <c r="Y16" s="13"/>
    </row>
    <row r="17" spans="1:26" ht="15" customHeight="1" x14ac:dyDescent="0.2">
      <c r="A17" s="7" t="s">
        <v>21</v>
      </c>
      <c r="C17" s="28">
        <f>SUM(D17:O17)</f>
        <v>52444</v>
      </c>
      <c r="D17" s="48">
        <v>3749</v>
      </c>
      <c r="E17" s="48">
        <v>3944</v>
      </c>
      <c r="F17" s="48">
        <v>3914</v>
      </c>
      <c r="G17" s="48">
        <v>4170</v>
      </c>
      <c r="H17" s="48">
        <v>4731</v>
      </c>
      <c r="I17" s="48">
        <v>4565</v>
      </c>
      <c r="J17" s="48">
        <v>4723</v>
      </c>
      <c r="K17" s="48">
        <v>4589</v>
      </c>
      <c r="L17" s="48">
        <v>4398</v>
      </c>
      <c r="M17" s="48">
        <v>5014</v>
      </c>
      <c r="N17" s="48">
        <v>4326</v>
      </c>
      <c r="O17" s="48">
        <v>4321</v>
      </c>
      <c r="P17" s="37"/>
      <c r="Q17" s="37"/>
      <c r="R17" s="37"/>
      <c r="S17" s="37"/>
      <c r="T17" s="37"/>
      <c r="U17" s="37"/>
      <c r="V17" s="37"/>
      <c r="W17" s="37"/>
      <c r="X17" s="37"/>
      <c r="Y17" s="13"/>
    </row>
    <row r="18" spans="1:26" ht="15" customHeight="1" x14ac:dyDescent="0.2">
      <c r="A18" s="7" t="s">
        <v>27</v>
      </c>
      <c r="C18" s="2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37"/>
      <c r="Q18" s="37"/>
      <c r="R18" s="37"/>
      <c r="S18" s="37"/>
      <c r="T18" s="37"/>
      <c r="U18" s="37"/>
      <c r="V18" s="37"/>
      <c r="W18" s="37"/>
      <c r="X18" s="37"/>
      <c r="Y18" s="13"/>
    </row>
    <row r="19" spans="1:26" ht="12.75" customHeight="1" x14ac:dyDescent="0.2">
      <c r="B19" s="7" t="s">
        <v>28</v>
      </c>
      <c r="C19" s="28">
        <f>SUM(D19:O19)</f>
        <v>22778</v>
      </c>
      <c r="D19" s="48">
        <v>1518</v>
      </c>
      <c r="E19" s="48">
        <v>1287</v>
      </c>
      <c r="F19" s="48">
        <v>1593</v>
      </c>
      <c r="G19" s="48">
        <v>1701</v>
      </c>
      <c r="H19" s="48">
        <v>1893</v>
      </c>
      <c r="I19" s="48">
        <v>1676</v>
      </c>
      <c r="J19" s="48">
        <v>1847</v>
      </c>
      <c r="K19" s="48">
        <v>2158</v>
      </c>
      <c r="L19" s="48">
        <v>2360</v>
      </c>
      <c r="M19" s="48">
        <v>2445</v>
      </c>
      <c r="N19" s="48">
        <v>2118</v>
      </c>
      <c r="O19" s="48">
        <v>2182</v>
      </c>
      <c r="P19" s="37"/>
      <c r="Q19" s="37"/>
      <c r="R19" s="37"/>
      <c r="S19" s="37"/>
      <c r="T19" s="37"/>
      <c r="U19" s="37"/>
      <c r="V19" s="37"/>
      <c r="W19" s="37"/>
      <c r="X19" s="37"/>
      <c r="Y19" s="13"/>
    </row>
    <row r="20" spans="1:26" ht="15" customHeight="1" x14ac:dyDescent="0.2">
      <c r="A20" s="7" t="s">
        <v>30</v>
      </c>
      <c r="B20" s="7"/>
      <c r="C20" s="2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37"/>
      <c r="Q20" s="37"/>
      <c r="R20" s="37"/>
      <c r="S20" s="37"/>
      <c r="T20" s="37"/>
      <c r="U20" s="37"/>
      <c r="V20" s="37"/>
      <c r="W20" s="37"/>
      <c r="X20" s="37"/>
      <c r="Y20" s="13"/>
    </row>
    <row r="21" spans="1:26" ht="12.75" customHeight="1" x14ac:dyDescent="0.2">
      <c r="A21" s="7"/>
      <c r="B21" s="7" t="s">
        <v>29</v>
      </c>
      <c r="C21" s="28">
        <f>SUM(D21:O21)</f>
        <v>10435</v>
      </c>
      <c r="D21" s="48">
        <v>907</v>
      </c>
      <c r="E21" s="48">
        <v>844</v>
      </c>
      <c r="F21" s="48">
        <v>848</v>
      </c>
      <c r="G21" s="48">
        <v>875</v>
      </c>
      <c r="H21" s="48">
        <v>934</v>
      </c>
      <c r="I21" s="48">
        <v>940</v>
      </c>
      <c r="J21" s="48">
        <v>862</v>
      </c>
      <c r="K21" s="48">
        <v>934</v>
      </c>
      <c r="L21" s="48">
        <v>869</v>
      </c>
      <c r="M21" s="48">
        <v>975</v>
      </c>
      <c r="N21" s="48">
        <v>750</v>
      </c>
      <c r="O21" s="48">
        <v>697</v>
      </c>
      <c r="P21" s="37"/>
      <c r="Q21" s="37"/>
      <c r="R21" s="37"/>
      <c r="S21" s="37"/>
      <c r="T21" s="37"/>
      <c r="U21" s="37"/>
      <c r="V21" s="37"/>
      <c r="W21" s="37"/>
      <c r="X21" s="37"/>
      <c r="Y21" s="13"/>
    </row>
    <row r="22" spans="1:26" ht="15" customHeight="1" x14ac:dyDescent="0.2">
      <c r="A22" s="7" t="s">
        <v>23</v>
      </c>
      <c r="C22" s="28">
        <f>SUM(D22:O22)</f>
        <v>43254</v>
      </c>
      <c r="D22" s="48">
        <v>3380</v>
      </c>
      <c r="E22" s="48">
        <v>2808</v>
      </c>
      <c r="F22" s="48">
        <v>2444</v>
      </c>
      <c r="G22" s="48">
        <v>3456</v>
      </c>
      <c r="H22" s="48">
        <v>3645</v>
      </c>
      <c r="I22" s="48">
        <v>3698</v>
      </c>
      <c r="J22" s="48">
        <v>3839</v>
      </c>
      <c r="K22" s="48">
        <v>4291</v>
      </c>
      <c r="L22" s="48">
        <v>3967</v>
      </c>
      <c r="M22" s="48">
        <v>4264</v>
      </c>
      <c r="N22" s="63">
        <v>3679</v>
      </c>
      <c r="O22" s="48">
        <v>3783</v>
      </c>
      <c r="P22" s="37"/>
      <c r="Q22" s="37"/>
      <c r="R22" s="37"/>
      <c r="S22" s="37"/>
      <c r="T22" s="37"/>
      <c r="U22" s="37"/>
      <c r="V22" s="37"/>
      <c r="W22" s="37"/>
      <c r="X22" s="37"/>
      <c r="Y22" s="13"/>
    </row>
    <row r="23" spans="1:26" ht="15" customHeight="1" x14ac:dyDescent="0.2">
      <c r="A23" s="7" t="s">
        <v>22</v>
      </c>
      <c r="C23" s="25">
        <f>SUM(D23:O23)</f>
        <v>69067</v>
      </c>
      <c r="D23" s="26">
        <v>5567</v>
      </c>
      <c r="E23" s="26">
        <v>5587</v>
      </c>
      <c r="F23" s="26">
        <v>5797</v>
      </c>
      <c r="G23" s="26">
        <v>5640</v>
      </c>
      <c r="H23" s="26">
        <v>5287</v>
      </c>
      <c r="I23" s="26">
        <v>5279</v>
      </c>
      <c r="J23" s="26">
        <v>5899</v>
      </c>
      <c r="K23" s="26">
        <v>5544</v>
      </c>
      <c r="L23" s="26">
        <v>5633</v>
      </c>
      <c r="M23" s="26">
        <v>6355</v>
      </c>
      <c r="N23" s="64">
        <v>6092</v>
      </c>
      <c r="O23" s="26">
        <v>6387</v>
      </c>
      <c r="P23" s="37"/>
      <c r="Q23" s="37"/>
      <c r="R23" s="37"/>
      <c r="S23" s="37"/>
      <c r="T23" s="37"/>
      <c r="U23" s="37"/>
      <c r="V23" s="37"/>
      <c r="W23" s="37"/>
      <c r="X23" s="37"/>
      <c r="Y23" s="42"/>
    </row>
    <row r="24" spans="1:26" ht="15" customHeight="1" x14ac:dyDescent="0.2">
      <c r="A24" s="7" t="s">
        <v>38</v>
      </c>
      <c r="C24" s="25">
        <f>SUM(D24:O24)</f>
        <v>153531</v>
      </c>
      <c r="D24" s="26">
        <v>9223</v>
      </c>
      <c r="E24" s="26">
        <v>7632</v>
      </c>
      <c r="F24" s="26">
        <v>7778</v>
      </c>
      <c r="G24" s="26">
        <v>8672</v>
      </c>
      <c r="H24" s="26">
        <v>9576</v>
      </c>
      <c r="I24" s="26">
        <v>9449</v>
      </c>
      <c r="J24" s="26">
        <v>13926</v>
      </c>
      <c r="K24" s="26">
        <v>15178</v>
      </c>
      <c r="L24" s="26">
        <v>16069</v>
      </c>
      <c r="M24" s="26">
        <v>19604</v>
      </c>
      <c r="N24" s="64">
        <v>18419</v>
      </c>
      <c r="O24" s="26">
        <v>18005</v>
      </c>
      <c r="P24" s="37"/>
      <c r="Q24" s="37"/>
      <c r="R24" s="37"/>
      <c r="S24" s="37"/>
      <c r="T24" s="37"/>
      <c r="U24" s="37"/>
      <c r="V24" s="37"/>
      <c r="W24" s="37"/>
      <c r="X24" s="37"/>
      <c r="Y24" s="42"/>
    </row>
    <row r="25" spans="1:26" ht="15" customHeight="1" x14ac:dyDescent="0.2">
      <c r="A25" s="1" t="s">
        <v>24</v>
      </c>
      <c r="C25" s="29">
        <f>SUM(D25:O25)</f>
        <v>104309</v>
      </c>
      <c r="D25" s="30">
        <v>11000</v>
      </c>
      <c r="E25" s="30">
        <v>10198</v>
      </c>
      <c r="F25" s="30">
        <v>9111</v>
      </c>
      <c r="G25" s="30">
        <v>10234</v>
      </c>
      <c r="H25" s="30">
        <v>9582</v>
      </c>
      <c r="I25" s="30">
        <v>9291</v>
      </c>
      <c r="J25" s="30">
        <v>10238</v>
      </c>
      <c r="K25" s="30">
        <v>9186</v>
      </c>
      <c r="L25" s="30">
        <v>7051</v>
      </c>
      <c r="M25" s="30">
        <v>6510</v>
      </c>
      <c r="N25" s="30">
        <v>5680</v>
      </c>
      <c r="O25" s="31">
        <v>6228</v>
      </c>
      <c r="P25" s="31"/>
      <c r="Q25" s="31"/>
      <c r="R25" s="31"/>
      <c r="S25" s="31"/>
      <c r="T25" s="31"/>
      <c r="U25" s="31"/>
      <c r="V25" s="31"/>
      <c r="W25" s="31"/>
      <c r="X25" s="31"/>
      <c r="Y25" s="42"/>
      <c r="Z25" s="47" t="s">
        <v>15</v>
      </c>
    </row>
    <row r="26" spans="1:26" ht="20.25" customHeight="1" x14ac:dyDescent="0.2">
      <c r="A26" s="76"/>
      <c r="B26" s="77"/>
      <c r="C26" s="81" t="s">
        <v>31</v>
      </c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34"/>
      <c r="Q26" s="34"/>
      <c r="R26" s="34"/>
      <c r="S26" s="34"/>
      <c r="T26" s="34"/>
      <c r="U26" s="34"/>
      <c r="V26" s="34"/>
      <c r="W26" s="34"/>
      <c r="X26" s="34"/>
      <c r="Y26" s="43"/>
      <c r="Z26" s="57">
        <f>SUM(Z27:Z42)</f>
        <v>11581</v>
      </c>
    </row>
    <row r="27" spans="1:26" s="11" customFormat="1" ht="15" customHeight="1" x14ac:dyDescent="0.2">
      <c r="A27" s="7" t="s">
        <v>17</v>
      </c>
      <c r="B27" s="12"/>
      <c r="C27" s="14">
        <f>SUM(D27:O27)</f>
        <v>7186.3314900153609</v>
      </c>
      <c r="D27" s="4">
        <f>SUM(D10/31)</f>
        <v>564.16129032258061</v>
      </c>
      <c r="E27" s="4">
        <f>SUM(E10/28)</f>
        <v>579.71428571428567</v>
      </c>
      <c r="F27" s="4">
        <f>SUM(F10/31)</f>
        <v>583.0322580645161</v>
      </c>
      <c r="G27" s="4">
        <f>SUM(G10/30)</f>
        <v>590.70000000000005</v>
      </c>
      <c r="H27" s="4">
        <f>SUM(H10/31)</f>
        <v>599.38709677419354</v>
      </c>
      <c r="I27" s="4">
        <f>SUM(I10/30)</f>
        <v>607.63333333333333</v>
      </c>
      <c r="J27" s="4">
        <f>SUM(J10/31)</f>
        <v>612.38709677419354</v>
      </c>
      <c r="K27" s="4">
        <f>SUM(K10/31)</f>
        <v>621.16129032258061</v>
      </c>
      <c r="L27" s="4">
        <f>SUM(L10/30)</f>
        <v>614.13333333333333</v>
      </c>
      <c r="M27" s="4">
        <f>SUM(M10/31)</f>
        <v>615.32258064516134</v>
      </c>
      <c r="N27" s="4">
        <f>SUM(N10/30)</f>
        <v>615.66666666666663</v>
      </c>
      <c r="O27" s="4">
        <f>SUM(O10/31)</f>
        <v>583.0322580645161</v>
      </c>
      <c r="P27" s="20"/>
      <c r="Q27" s="20"/>
      <c r="R27" s="20"/>
      <c r="S27" s="20"/>
      <c r="T27" s="20"/>
      <c r="U27" s="20"/>
      <c r="V27" s="20"/>
      <c r="W27" s="20"/>
      <c r="X27" s="20"/>
      <c r="Y27" s="44"/>
      <c r="Z27" s="47">
        <v>807</v>
      </c>
    </row>
    <row r="28" spans="1:26" s="11" customFormat="1" ht="15" customHeight="1" x14ac:dyDescent="0.2">
      <c r="A28" s="7" t="s">
        <v>26</v>
      </c>
      <c r="B28" s="12"/>
      <c r="C28" s="14" t="s">
        <v>16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20"/>
      <c r="Q28" s="20"/>
      <c r="R28" s="20"/>
      <c r="S28" s="20"/>
      <c r="T28" s="20"/>
      <c r="U28" s="20"/>
      <c r="V28" s="20"/>
      <c r="W28" s="20"/>
      <c r="X28" s="20"/>
      <c r="Y28" s="45"/>
      <c r="Z28" s="47"/>
    </row>
    <row r="29" spans="1:26" s="11" customFormat="1" ht="12.75" customHeight="1" x14ac:dyDescent="0.2">
      <c r="A29" s="7"/>
      <c r="B29" s="7" t="s">
        <v>35</v>
      </c>
      <c r="C29" s="1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20"/>
      <c r="Q29" s="20"/>
      <c r="R29" s="20"/>
      <c r="S29" s="20"/>
      <c r="T29" s="20"/>
      <c r="U29" s="20"/>
      <c r="V29" s="20"/>
      <c r="W29" s="20"/>
      <c r="X29" s="20"/>
      <c r="Y29" s="45"/>
      <c r="Z29" s="47"/>
    </row>
    <row r="30" spans="1:26" s="11" customFormat="1" ht="12.75" customHeight="1" x14ac:dyDescent="0.2">
      <c r="A30" s="12"/>
      <c r="B30" s="7" t="s">
        <v>34</v>
      </c>
      <c r="C30" s="14">
        <f>SUM(D30:O30)</f>
        <v>5971.4258064516125</v>
      </c>
      <c r="D30" s="4">
        <f>SUM(D13/31)</f>
        <v>529</v>
      </c>
      <c r="E30" s="4">
        <f>SUM(E13/28)</f>
        <v>514</v>
      </c>
      <c r="F30" s="4">
        <f>SUM(F13/31)</f>
        <v>507.87096774193549</v>
      </c>
      <c r="G30" s="4">
        <f>SUM(G13/30)</f>
        <v>539.43333333333328</v>
      </c>
      <c r="H30" s="4">
        <f>SUM(H13/31)</f>
        <v>537.09677419354841</v>
      </c>
      <c r="I30" s="4">
        <f>SUM(I13/30)</f>
        <v>545.4</v>
      </c>
      <c r="J30" s="4">
        <f t="shared" ref="J30:K34" si="0">SUM(J13/31)</f>
        <v>554.70967741935488</v>
      </c>
      <c r="K30" s="4">
        <f t="shared" si="0"/>
        <v>529.06451612903231</v>
      </c>
      <c r="L30" s="4">
        <f>SUM(L13/30)</f>
        <v>471.1</v>
      </c>
      <c r="M30" s="4">
        <f>SUM(M13/31)</f>
        <v>420.19354838709677</v>
      </c>
      <c r="N30" s="4">
        <f>SUM(N13/30)</f>
        <v>422.26666666666665</v>
      </c>
      <c r="O30" s="4">
        <f>SUM(O13/31)</f>
        <v>401.29032258064518</v>
      </c>
      <c r="P30" s="20"/>
      <c r="Q30" s="20"/>
      <c r="R30" s="20"/>
      <c r="S30" s="20"/>
      <c r="T30" s="20"/>
      <c r="U30" s="20"/>
      <c r="V30" s="20"/>
      <c r="W30" s="20"/>
      <c r="X30" s="20"/>
      <c r="Y30" s="45"/>
      <c r="Z30" s="47">
        <v>1054</v>
      </c>
    </row>
    <row r="31" spans="1:26" s="11" customFormat="1" ht="15" customHeight="1" x14ac:dyDescent="0.2">
      <c r="A31" s="7" t="s">
        <v>18</v>
      </c>
      <c r="B31" s="12"/>
      <c r="C31" s="14">
        <f>SUM(D31:O31)</f>
        <v>421.05576036866364</v>
      </c>
      <c r="D31" s="4">
        <f>SUM(D14/31)</f>
        <v>59.741935483870968</v>
      </c>
      <c r="E31" s="4">
        <f>SUM(E14/28)</f>
        <v>30.142857142857142</v>
      </c>
      <c r="F31" s="4">
        <f>SUM(F14/31)</f>
        <v>20.580645161290324</v>
      </c>
      <c r="G31" s="4">
        <f>SUM(G14/30)</f>
        <v>34.366666666666667</v>
      </c>
      <c r="H31" s="4">
        <f>SUM(H14/31)</f>
        <v>29.70967741935484</v>
      </c>
      <c r="I31" s="4">
        <f>SUM(I14/30)</f>
        <v>40.700000000000003</v>
      </c>
      <c r="J31" s="4">
        <f t="shared" si="0"/>
        <v>23.548387096774192</v>
      </c>
      <c r="K31" s="4">
        <f t="shared" si="0"/>
        <v>39.354838709677416</v>
      </c>
      <c r="L31" s="4">
        <f>SUM(L14/30)</f>
        <v>29</v>
      </c>
      <c r="M31" s="4">
        <f>SUM(M14/31)</f>
        <v>70.129032258064512</v>
      </c>
      <c r="N31" s="4">
        <f>SUM(N14/30)</f>
        <v>18.233333333333334</v>
      </c>
      <c r="O31" s="4">
        <f>SUM(O14/31)</f>
        <v>25.548387096774192</v>
      </c>
      <c r="P31" s="20"/>
      <c r="Q31" s="20"/>
      <c r="R31" s="20"/>
      <c r="S31" s="20"/>
      <c r="T31" s="20"/>
      <c r="U31" s="20"/>
      <c r="V31" s="20"/>
      <c r="W31" s="20"/>
      <c r="X31" s="20"/>
      <c r="Y31" s="45"/>
      <c r="Z31" s="47">
        <v>160</v>
      </c>
    </row>
    <row r="32" spans="1:26" s="11" customFormat="1" ht="15" customHeight="1" x14ac:dyDescent="0.2">
      <c r="A32" s="7" t="s">
        <v>19</v>
      </c>
      <c r="B32" s="12"/>
      <c r="C32" s="14">
        <f>SUM(D32:O32)</f>
        <v>4391.7188940092165</v>
      </c>
      <c r="D32" s="4">
        <f>SUM(D15/31)</f>
        <v>341.16129032258067</v>
      </c>
      <c r="E32" s="4">
        <f>SUM(E15/28)</f>
        <v>328.92857142857144</v>
      </c>
      <c r="F32" s="4">
        <f>SUM(F15/31)</f>
        <v>336</v>
      </c>
      <c r="G32" s="4">
        <f>SUM(G15/30)</f>
        <v>360.53333333333336</v>
      </c>
      <c r="H32" s="4">
        <f>SUM(H15/31)</f>
        <v>364.32258064516128</v>
      </c>
      <c r="I32" s="4">
        <f>SUM(I15/30)</f>
        <v>368.4</v>
      </c>
      <c r="J32" s="4">
        <f t="shared" si="0"/>
        <v>355.67741935483872</v>
      </c>
      <c r="K32" s="4">
        <f t="shared" si="0"/>
        <v>381.87096774193549</v>
      </c>
      <c r="L32" s="4">
        <f>SUM(L15/30)</f>
        <v>383.53333333333336</v>
      </c>
      <c r="M32" s="4">
        <f>SUM(M15/31)</f>
        <v>388.22580645161293</v>
      </c>
      <c r="N32" s="4">
        <f>SUM(N15/30)</f>
        <v>392.03333333333336</v>
      </c>
      <c r="O32" s="4">
        <f>SUM(O15/31)</f>
        <v>391.03225806451616</v>
      </c>
      <c r="P32" s="20"/>
      <c r="Q32" s="20"/>
      <c r="R32" s="20"/>
      <c r="S32" s="20"/>
      <c r="T32" s="20"/>
      <c r="U32" s="20"/>
      <c r="V32" s="20"/>
      <c r="W32" s="20"/>
      <c r="X32" s="20"/>
      <c r="Y32" s="45"/>
      <c r="Z32" s="47">
        <v>400</v>
      </c>
    </row>
    <row r="33" spans="1:26" s="11" customFormat="1" ht="15" customHeight="1" x14ac:dyDescent="0.2">
      <c r="A33" s="7" t="s">
        <v>20</v>
      </c>
      <c r="B33" s="12"/>
      <c r="C33" s="14">
        <f t="shared" ref="C33:C41" si="1">SUM(D33:O33)</f>
        <v>543.19447004608298</v>
      </c>
      <c r="D33" s="4">
        <f>SUM(D16/31)</f>
        <v>45.483870967741936</v>
      </c>
      <c r="E33" s="4">
        <f>SUM(E16/28)</f>
        <v>40.142857142857146</v>
      </c>
      <c r="F33" s="4">
        <f>SUM(F16/31)</f>
        <v>46.451612903225808</v>
      </c>
      <c r="G33" s="4">
        <f>SUM(G16/30)</f>
        <v>45.7</v>
      </c>
      <c r="H33" s="4">
        <f>SUM(H16/31)</f>
        <v>48.87096774193548</v>
      </c>
      <c r="I33" s="4">
        <f>SUM(I16/30)</f>
        <v>48.333333333333336</v>
      </c>
      <c r="J33" s="4">
        <f t="shared" si="0"/>
        <v>41.903225806451616</v>
      </c>
      <c r="K33" s="4">
        <f t="shared" si="0"/>
        <v>51.41935483870968</v>
      </c>
      <c r="L33" s="4">
        <f>SUM(L16/30)</f>
        <v>46.1</v>
      </c>
      <c r="M33" s="4">
        <f>SUM(M16/31)</f>
        <v>49.29032258064516</v>
      </c>
      <c r="N33" s="4">
        <f>SUM(N16/30)</f>
        <v>37.466666666666669</v>
      </c>
      <c r="O33" s="4">
        <f>SUM(O16/31)</f>
        <v>42.032258064516128</v>
      </c>
      <c r="P33" s="20"/>
      <c r="Q33" s="20"/>
      <c r="R33" s="20"/>
      <c r="S33" s="20"/>
      <c r="T33" s="20"/>
      <c r="U33" s="20"/>
      <c r="V33" s="20"/>
      <c r="W33" s="20"/>
      <c r="X33" s="20"/>
      <c r="Y33" s="45"/>
      <c r="Z33" s="47">
        <v>138</v>
      </c>
    </row>
    <row r="34" spans="1:26" s="11" customFormat="1" ht="15" customHeight="1" x14ac:dyDescent="0.2">
      <c r="A34" s="7" t="s">
        <v>21</v>
      </c>
      <c r="B34" s="12"/>
      <c r="C34" s="14">
        <f t="shared" si="1"/>
        <v>1724.1463901689708</v>
      </c>
      <c r="D34" s="4">
        <f>SUM(D17/31)</f>
        <v>120.93548387096774</v>
      </c>
      <c r="E34" s="4">
        <f>SUM(E17/28)</f>
        <v>140.85714285714286</v>
      </c>
      <c r="F34" s="4">
        <f>SUM(F17/31)</f>
        <v>126.25806451612904</v>
      </c>
      <c r="G34" s="4">
        <f>SUM(G17/30)</f>
        <v>139</v>
      </c>
      <c r="H34" s="4">
        <f>SUM(H17/31)</f>
        <v>152.61290322580646</v>
      </c>
      <c r="I34" s="4">
        <f>SUM(I17/30)</f>
        <v>152.16666666666666</v>
      </c>
      <c r="J34" s="4">
        <f t="shared" si="0"/>
        <v>152.35483870967741</v>
      </c>
      <c r="K34" s="4">
        <f t="shared" si="0"/>
        <v>148.03225806451613</v>
      </c>
      <c r="L34" s="4">
        <f>SUM(L17/30)</f>
        <v>146.6</v>
      </c>
      <c r="M34" s="4">
        <f>SUM(M17/31)</f>
        <v>161.74193548387098</v>
      </c>
      <c r="N34" s="4">
        <f>SUM(N17/30)</f>
        <v>144.19999999999999</v>
      </c>
      <c r="O34" s="4">
        <f>SUM(O17/31)</f>
        <v>139.38709677419354</v>
      </c>
      <c r="P34" s="20"/>
      <c r="Q34" s="20"/>
      <c r="R34" s="20"/>
      <c r="S34" s="20"/>
      <c r="T34" s="20"/>
      <c r="U34" s="20"/>
      <c r="V34" s="20"/>
      <c r="W34" s="20"/>
      <c r="X34" s="20"/>
      <c r="Y34" s="45"/>
      <c r="Z34" s="47">
        <v>190</v>
      </c>
    </row>
    <row r="35" spans="1:26" s="11" customFormat="1" ht="15" customHeight="1" x14ac:dyDescent="0.2">
      <c r="A35" s="7" t="s">
        <v>27</v>
      </c>
      <c r="B35" s="12"/>
      <c r="C35" s="1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20"/>
      <c r="Q35" s="20"/>
      <c r="R35" s="20"/>
      <c r="S35" s="20"/>
      <c r="T35" s="20"/>
      <c r="U35" s="20"/>
      <c r="V35" s="20"/>
      <c r="W35" s="20"/>
      <c r="X35" s="20"/>
      <c r="Y35" s="45"/>
      <c r="Z35" s="47"/>
    </row>
    <row r="36" spans="1:26" s="11" customFormat="1" ht="13.5" customHeight="1" x14ac:dyDescent="0.2">
      <c r="A36" s="12"/>
      <c r="B36" s="7" t="s">
        <v>28</v>
      </c>
      <c r="C36" s="14">
        <f t="shared" si="1"/>
        <v>747.66858678955452</v>
      </c>
      <c r="D36" s="4">
        <f>SUM(D19/31)</f>
        <v>48.967741935483872</v>
      </c>
      <c r="E36" s="4">
        <f>SUM(E19/28)</f>
        <v>45.964285714285715</v>
      </c>
      <c r="F36" s="4">
        <f>SUM(F19/31)</f>
        <v>51.387096774193552</v>
      </c>
      <c r="G36" s="4">
        <f>SUM(G19/30)</f>
        <v>56.7</v>
      </c>
      <c r="H36" s="4">
        <f>SUM(H19/31)</f>
        <v>61.064516129032256</v>
      </c>
      <c r="I36" s="4">
        <f>SUM(I19/30)</f>
        <v>55.866666666666667</v>
      </c>
      <c r="J36" s="4">
        <f>SUM(J19/31)</f>
        <v>59.58064516129032</v>
      </c>
      <c r="K36" s="4">
        <f>SUM(K19/31)</f>
        <v>69.612903225806448</v>
      </c>
      <c r="L36" s="4">
        <f>SUM(L19/30)</f>
        <v>78.666666666666671</v>
      </c>
      <c r="M36" s="4">
        <f>SUM(M19/31)</f>
        <v>78.870967741935488</v>
      </c>
      <c r="N36" s="4">
        <f>SUM(N19/30)</f>
        <v>70.599999999999994</v>
      </c>
      <c r="O36" s="4">
        <f>SUM(O19/31)</f>
        <v>70.387096774193552</v>
      </c>
      <c r="P36" s="20"/>
      <c r="Q36" s="20"/>
      <c r="R36" s="20"/>
      <c r="S36" s="20"/>
      <c r="T36" s="20"/>
      <c r="U36" s="20"/>
      <c r="V36" s="20"/>
      <c r="W36" s="20"/>
      <c r="X36" s="20"/>
      <c r="Y36" s="45"/>
      <c r="Z36" s="47">
        <v>132</v>
      </c>
    </row>
    <row r="37" spans="1:26" s="11" customFormat="1" ht="15" customHeight="1" x14ac:dyDescent="0.2">
      <c r="A37" s="7" t="s">
        <v>30</v>
      </c>
      <c r="B37" s="7"/>
      <c r="C37" s="1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20"/>
      <c r="Q37" s="20"/>
      <c r="R37" s="20"/>
      <c r="S37" s="20"/>
      <c r="T37" s="20"/>
      <c r="U37" s="20"/>
      <c r="V37" s="20"/>
      <c r="W37" s="20"/>
      <c r="X37" s="20"/>
      <c r="Y37" s="45"/>
      <c r="Z37" s="47"/>
    </row>
    <row r="38" spans="1:26" s="11" customFormat="1" ht="13.5" customHeight="1" x14ac:dyDescent="0.2">
      <c r="A38" s="7"/>
      <c r="B38" s="7" t="s">
        <v>29</v>
      </c>
      <c r="C38" s="14">
        <f t="shared" si="1"/>
        <v>343.22242703533027</v>
      </c>
      <c r="D38" s="4">
        <f>SUM(D21/31)</f>
        <v>29.258064516129032</v>
      </c>
      <c r="E38" s="4">
        <f>SUM(E21/28)</f>
        <v>30.142857142857142</v>
      </c>
      <c r="F38" s="4">
        <f>SUM(F21/31)</f>
        <v>27.35483870967742</v>
      </c>
      <c r="G38" s="4">
        <f>SUM(G21/30)</f>
        <v>29.166666666666668</v>
      </c>
      <c r="H38" s="4">
        <f>SUM(H21/31)</f>
        <v>30.129032258064516</v>
      </c>
      <c r="I38" s="4">
        <f>SUM(I21/30)</f>
        <v>31.333333333333332</v>
      </c>
      <c r="J38" s="4">
        <f t="shared" ref="J38:K41" si="2">SUM(J21/31)</f>
        <v>27.806451612903224</v>
      </c>
      <c r="K38" s="4">
        <f t="shared" si="2"/>
        <v>30.129032258064516</v>
      </c>
      <c r="L38" s="4">
        <f>SUM(L21/30)</f>
        <v>28.966666666666665</v>
      </c>
      <c r="M38" s="4">
        <f>SUM(M21/31)</f>
        <v>31.451612903225808</v>
      </c>
      <c r="N38" s="4">
        <f>SUM(N21/30)</f>
        <v>25</v>
      </c>
      <c r="O38" s="4">
        <f>SUM(O21/31)</f>
        <v>22.483870967741936</v>
      </c>
      <c r="P38" s="20"/>
      <c r="Q38" s="20"/>
      <c r="R38" s="20"/>
      <c r="S38" s="20"/>
      <c r="T38" s="20"/>
      <c r="U38" s="20"/>
      <c r="V38" s="20"/>
      <c r="W38" s="20"/>
      <c r="X38" s="20"/>
      <c r="Y38" s="45"/>
      <c r="Z38" s="47">
        <v>43</v>
      </c>
    </row>
    <row r="39" spans="1:26" s="11" customFormat="1" ht="15" customHeight="1" x14ac:dyDescent="0.2">
      <c r="A39" s="7" t="s">
        <v>23</v>
      </c>
      <c r="B39" s="12"/>
      <c r="C39" s="14">
        <f t="shared" si="1"/>
        <v>1420.9093701996928</v>
      </c>
      <c r="D39" s="4">
        <f>SUM(D22/31)</f>
        <v>109.03225806451613</v>
      </c>
      <c r="E39" s="4">
        <f>SUM(E22/28)</f>
        <v>100.28571428571429</v>
      </c>
      <c r="F39" s="4">
        <f>SUM(F22/31)</f>
        <v>78.838709677419359</v>
      </c>
      <c r="G39" s="4">
        <f>SUM(G22/30)</f>
        <v>115.2</v>
      </c>
      <c r="H39" s="4">
        <f>SUM(H22/31)</f>
        <v>117.58064516129032</v>
      </c>
      <c r="I39" s="4">
        <f>SUM(I22/30)</f>
        <v>123.26666666666667</v>
      </c>
      <c r="J39" s="4">
        <f t="shared" si="2"/>
        <v>123.83870967741936</v>
      </c>
      <c r="K39" s="4">
        <f t="shared" si="2"/>
        <v>138.41935483870967</v>
      </c>
      <c r="L39" s="4">
        <f>SUM(L22/30)</f>
        <v>132.23333333333332</v>
      </c>
      <c r="M39" s="4">
        <f>SUM(M22/31)</f>
        <v>137.54838709677421</v>
      </c>
      <c r="N39" s="4">
        <f>SUM(N22/30)</f>
        <v>122.63333333333334</v>
      </c>
      <c r="O39" s="4">
        <f>SUM(O22/31)</f>
        <v>122.03225806451613</v>
      </c>
      <c r="P39" s="20"/>
      <c r="Q39" s="20"/>
      <c r="R39" s="20"/>
      <c r="S39" s="20"/>
      <c r="T39" s="20"/>
      <c r="U39" s="20"/>
      <c r="V39" s="20"/>
      <c r="W39" s="20"/>
      <c r="X39" s="20"/>
      <c r="Y39" s="45"/>
      <c r="Z39" s="47">
        <v>329</v>
      </c>
    </row>
    <row r="40" spans="1:26" s="11" customFormat="1" ht="15" customHeight="1" x14ac:dyDescent="0.2">
      <c r="A40" s="7" t="s">
        <v>22</v>
      </c>
      <c r="B40" s="12"/>
      <c r="C40" s="14">
        <f t="shared" si="1"/>
        <v>2277.3109831029183</v>
      </c>
      <c r="D40" s="4">
        <f>SUM(D23/31)</f>
        <v>179.58064516129033</v>
      </c>
      <c r="E40" s="4">
        <f>SUM(E23/28)</f>
        <v>199.53571428571428</v>
      </c>
      <c r="F40" s="4">
        <f>SUM(F23/31)</f>
        <v>187</v>
      </c>
      <c r="G40" s="4">
        <f>SUM(G23/30)</f>
        <v>188</v>
      </c>
      <c r="H40" s="4">
        <f>SUM(H23/30)</f>
        <v>176.23333333333332</v>
      </c>
      <c r="I40" s="4">
        <f>SUM(I23/30)</f>
        <v>175.96666666666667</v>
      </c>
      <c r="J40" s="4">
        <f t="shared" si="2"/>
        <v>190.29032258064515</v>
      </c>
      <c r="K40" s="4">
        <f t="shared" si="2"/>
        <v>178.83870967741936</v>
      </c>
      <c r="L40" s="4">
        <f>SUM(L23/30)</f>
        <v>187.76666666666668</v>
      </c>
      <c r="M40" s="4">
        <f>SUM(M23/31)</f>
        <v>205</v>
      </c>
      <c r="N40" s="4">
        <f>SUM(N23/30)</f>
        <v>203.06666666666666</v>
      </c>
      <c r="O40" s="4">
        <f>SUM(O23/31)</f>
        <v>206.03225806451613</v>
      </c>
      <c r="P40" s="20"/>
      <c r="Q40" s="20"/>
      <c r="R40" s="20"/>
      <c r="S40" s="20"/>
      <c r="T40" s="20"/>
      <c r="U40" s="20"/>
      <c r="V40" s="20"/>
      <c r="W40" s="20"/>
      <c r="X40" s="20"/>
      <c r="Y40" s="45"/>
      <c r="Z40" s="47">
        <v>253</v>
      </c>
    </row>
    <row r="41" spans="1:26" s="11" customFormat="1" ht="15" customHeight="1" x14ac:dyDescent="0.2">
      <c r="A41" s="7" t="s">
        <v>38</v>
      </c>
      <c r="B41" s="12"/>
      <c r="C41" s="14">
        <f t="shared" si="1"/>
        <v>5045.8563748079878</v>
      </c>
      <c r="D41" s="4">
        <f>SUM(D24/31)</f>
        <v>297.51612903225805</v>
      </c>
      <c r="E41" s="4">
        <f>SUM(E24/28)</f>
        <v>272.57142857142856</v>
      </c>
      <c r="F41" s="4">
        <f>SUM(F24/31)</f>
        <v>250.90322580645162</v>
      </c>
      <c r="G41" s="4">
        <f>SUM(G24/30)</f>
        <v>289.06666666666666</v>
      </c>
      <c r="H41" s="4">
        <f>SUM(H24/30)</f>
        <v>319.2</v>
      </c>
      <c r="I41" s="4">
        <f>SUM(I24/30)</f>
        <v>314.96666666666664</v>
      </c>
      <c r="J41" s="4">
        <f t="shared" si="2"/>
        <v>449.22580645161293</v>
      </c>
      <c r="K41" s="4">
        <f t="shared" si="2"/>
        <v>489.61290322580646</v>
      </c>
      <c r="L41" s="4">
        <f>SUM(L24/30)</f>
        <v>535.63333333333333</v>
      </c>
      <c r="M41" s="4">
        <f>SUM(M24/31)</f>
        <v>632.38709677419354</v>
      </c>
      <c r="N41" s="4">
        <f>SUM(N24/30)</f>
        <v>613.9666666666667</v>
      </c>
      <c r="O41" s="4">
        <f>SUM(O24/31)</f>
        <v>580.80645161290317</v>
      </c>
      <c r="P41" s="20"/>
      <c r="Q41" s="20"/>
      <c r="R41" s="20"/>
      <c r="S41" s="20"/>
      <c r="T41" s="20"/>
      <c r="U41" s="20"/>
      <c r="V41" s="20"/>
      <c r="W41" s="20"/>
      <c r="X41" s="20"/>
      <c r="Y41" s="45"/>
      <c r="Z41" s="47">
        <v>7542</v>
      </c>
    </row>
    <row r="42" spans="1:26" s="11" customFormat="1" ht="15" customHeight="1" x14ac:dyDescent="0.2">
      <c r="A42" s="1" t="s">
        <v>24</v>
      </c>
      <c r="B42" s="12"/>
      <c r="C42" s="14">
        <f>SUM(D42:O42)</f>
        <v>3434.7368663594475</v>
      </c>
      <c r="D42" s="4">
        <f>D25/31</f>
        <v>354.83870967741933</v>
      </c>
      <c r="E42" s="4">
        <f>E25/28</f>
        <v>364.21428571428572</v>
      </c>
      <c r="F42" s="4">
        <f>F25/31</f>
        <v>293.90322580645159</v>
      </c>
      <c r="G42" s="4">
        <f>G25/30</f>
        <v>341.13333333333333</v>
      </c>
      <c r="H42" s="4">
        <f>H25/31</f>
        <v>309.09677419354841</v>
      </c>
      <c r="I42" s="4">
        <f>I25/30</f>
        <v>309.7</v>
      </c>
      <c r="J42" s="4">
        <f>J25/31</f>
        <v>330.25806451612902</v>
      </c>
      <c r="K42" s="4">
        <f>K25/31</f>
        <v>296.32258064516128</v>
      </c>
      <c r="L42" s="4">
        <f>L25/30</f>
        <v>235.03333333333333</v>
      </c>
      <c r="M42" s="4">
        <f>M25/31</f>
        <v>210</v>
      </c>
      <c r="N42" s="4">
        <f>N25/30</f>
        <v>189.33333333333334</v>
      </c>
      <c r="O42" s="4">
        <f>O25/31</f>
        <v>200.90322580645162</v>
      </c>
      <c r="P42" s="20"/>
      <c r="Q42" s="20"/>
      <c r="R42" s="20"/>
      <c r="S42" s="20"/>
      <c r="T42" s="20"/>
      <c r="U42" s="20"/>
      <c r="V42" s="20"/>
      <c r="W42" s="20"/>
      <c r="X42" s="20"/>
      <c r="Y42" s="45"/>
      <c r="Z42" s="47">
        <v>533</v>
      </c>
    </row>
    <row r="43" spans="1:26" s="11" customFormat="1" ht="19.5" customHeight="1" x14ac:dyDescent="0.2">
      <c r="A43" s="67"/>
      <c r="B43" s="68"/>
      <c r="C43" s="69" t="s">
        <v>33</v>
      </c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35"/>
      <c r="Q43" s="35"/>
      <c r="R43" s="35"/>
      <c r="S43" s="35"/>
      <c r="T43" s="35"/>
      <c r="U43" s="35"/>
      <c r="V43" s="35"/>
      <c r="W43" s="35"/>
      <c r="X43" s="35"/>
      <c r="Y43" s="45"/>
      <c r="Z43" s="45"/>
    </row>
    <row r="44" spans="1:26" s="11" customFormat="1" ht="15" customHeight="1" x14ac:dyDescent="0.2">
      <c r="A44" s="7" t="s">
        <v>17</v>
      </c>
      <c r="B44" s="12"/>
      <c r="C44" s="15">
        <f>SUM(Y44/12)</f>
        <v>74.208297088138806</v>
      </c>
      <c r="D44" s="5">
        <f>SUM(D27/Z27)*100</f>
        <v>69.908462245672936</v>
      </c>
      <c r="E44" s="5">
        <f>SUM(E27/Z27)*100</f>
        <v>71.835723136838368</v>
      </c>
      <c r="F44" s="5">
        <f>SUM(F27/Z27)*100</f>
        <v>72.246872126953662</v>
      </c>
      <c r="G44" s="5">
        <f>SUM(G27/Z27)*100</f>
        <v>73.19702602230484</v>
      </c>
      <c r="H44" s="5">
        <f>SUM(H27/Z27)*100</f>
        <v>74.273494024063638</v>
      </c>
      <c r="I44" s="5">
        <f>SUM(I27/Z27)*100</f>
        <v>75.295332507228423</v>
      </c>
      <c r="J44" s="5">
        <f>SUM(J27/Z27)*100</f>
        <v>75.884398608945915</v>
      </c>
      <c r="K44" s="5">
        <f>SUM(K27/Z27)*100</f>
        <v>76.971659271695245</v>
      </c>
      <c r="L44" s="5">
        <f>SUM(L27/Z27)*100</f>
        <v>76.100784799669555</v>
      </c>
      <c r="M44" s="5">
        <f>SUM(M27/Z27)*100</f>
        <v>76.248151257145153</v>
      </c>
      <c r="N44" s="5">
        <f>SUM(N27/Z27)*100</f>
        <v>76.290788930194125</v>
      </c>
      <c r="O44" s="5">
        <f>SUM(O27/Z27)*100</f>
        <v>72.246872126953662</v>
      </c>
      <c r="P44" s="16"/>
      <c r="Q44" s="16"/>
      <c r="R44" s="16"/>
      <c r="S44" s="16"/>
      <c r="T44" s="16"/>
      <c r="U44" s="16"/>
      <c r="V44" s="16"/>
      <c r="W44" s="16"/>
      <c r="X44" s="16"/>
      <c r="Y44" s="46">
        <f>SUM(D44:O44)</f>
        <v>890.49956505766568</v>
      </c>
      <c r="Z44" s="45"/>
    </row>
    <row r="45" spans="1:26" s="11" customFormat="1" ht="15" customHeight="1" x14ac:dyDescent="0.2">
      <c r="A45" s="7" t="s">
        <v>26</v>
      </c>
      <c r="B45" s="12"/>
      <c r="C45" s="1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16"/>
      <c r="Q45" s="16"/>
      <c r="R45" s="16"/>
      <c r="S45" s="16"/>
      <c r="T45" s="16"/>
      <c r="U45" s="16"/>
      <c r="V45" s="16"/>
      <c r="W45" s="16"/>
      <c r="X45" s="16"/>
      <c r="Y45" s="45"/>
      <c r="Z45" s="45"/>
    </row>
    <row r="46" spans="1:26" s="11" customFormat="1" ht="12.75" customHeight="1" x14ac:dyDescent="0.2">
      <c r="A46" s="7"/>
      <c r="B46" s="7" t="s">
        <v>35</v>
      </c>
      <c r="C46" s="1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16"/>
      <c r="Q46" s="16"/>
      <c r="R46" s="16"/>
      <c r="S46" s="16"/>
      <c r="T46" s="16"/>
      <c r="U46" s="16"/>
      <c r="V46" s="16"/>
      <c r="W46" s="16"/>
      <c r="X46" s="16"/>
      <c r="Y46" s="45"/>
      <c r="Z46" s="45"/>
    </row>
    <row r="47" spans="1:26" s="11" customFormat="1" ht="12.75" customHeight="1" x14ac:dyDescent="0.2">
      <c r="A47" s="12"/>
      <c r="B47" s="7" t="s">
        <v>34</v>
      </c>
      <c r="C47" s="15">
        <f>SUM(Y47/12)</f>
        <v>47.2124114994593</v>
      </c>
      <c r="D47" s="5">
        <f>SUM(D30/Z30)*100</f>
        <v>50.189753320683117</v>
      </c>
      <c r="E47" s="5">
        <f>SUM(E30/Z30)*100</f>
        <v>48.766603415559771</v>
      </c>
      <c r="F47" s="5">
        <f>SUM(F30/Z30)*100</f>
        <v>48.185101303788947</v>
      </c>
      <c r="G47" s="5">
        <f>SUM(G30/Z30)*100</f>
        <v>51.179633143580006</v>
      </c>
      <c r="H47" s="5">
        <f>SUM(H30/Z30)*100</f>
        <v>50.957948215706686</v>
      </c>
      <c r="I47" s="5">
        <f>SUM(I30/Z30)*100</f>
        <v>51.745730550284627</v>
      </c>
      <c r="J47" s="5">
        <f>SUM(J30/Z30)*100</f>
        <v>52.629001652690214</v>
      </c>
      <c r="K47" s="5">
        <f>SUM(K30/Z30)*100</f>
        <v>50.195874395543861</v>
      </c>
      <c r="L47" s="5">
        <f>SUM(L30/Z30)*100</f>
        <v>44.69639468690702</v>
      </c>
      <c r="M47" s="5">
        <f>SUM(M30/Z30)*100</f>
        <v>39.866560568035744</v>
      </c>
      <c r="N47" s="5">
        <f>SUM(N30/Z30)*100</f>
        <v>40.06325110689437</v>
      </c>
      <c r="O47" s="5">
        <f>SUM(O30/Z30)*100</f>
        <v>38.073085633837309</v>
      </c>
      <c r="P47" s="16"/>
      <c r="Q47" s="16"/>
      <c r="R47" s="16"/>
      <c r="S47" s="16"/>
      <c r="T47" s="16"/>
      <c r="U47" s="16"/>
      <c r="V47" s="16"/>
      <c r="W47" s="16"/>
      <c r="X47" s="16"/>
      <c r="Y47" s="46">
        <f>SUM(D47:O47)</f>
        <v>566.54893799351157</v>
      </c>
      <c r="Z47" s="45"/>
    </row>
    <row r="48" spans="1:26" s="11" customFormat="1" ht="15" customHeight="1" x14ac:dyDescent="0.2">
      <c r="A48" s="7" t="s">
        <v>18</v>
      </c>
      <c r="B48" s="12"/>
      <c r="C48" s="15">
        <f>SUM(Y48/12)</f>
        <v>21.92998751920123</v>
      </c>
      <c r="D48" s="5">
        <f>SUM(D31/Z31)*100</f>
        <v>37.338709677419359</v>
      </c>
      <c r="E48" s="5">
        <f>SUM(E31/Z31)*100</f>
        <v>18.839285714285715</v>
      </c>
      <c r="F48" s="5">
        <f>SUM(F31/Z31)*100</f>
        <v>12.862903225806452</v>
      </c>
      <c r="G48" s="5">
        <f>SUM(G31/Z31)*100</f>
        <v>21.479166666666664</v>
      </c>
      <c r="H48" s="5">
        <f>SUM(H31/Z31)*100</f>
        <v>18.568548387096776</v>
      </c>
      <c r="I48" s="5">
        <f>SUM(I31/Z31)*100</f>
        <v>25.4375</v>
      </c>
      <c r="J48" s="5">
        <f>SUM(J31/Z31)*100</f>
        <v>14.717741935483868</v>
      </c>
      <c r="K48" s="5">
        <f>SUM(K31/Z31)*100</f>
        <v>24.596774193548384</v>
      </c>
      <c r="L48" s="5">
        <f>SUM(L31/Z31)*100</f>
        <v>18.125</v>
      </c>
      <c r="M48" s="5">
        <f>SUM(M31/Z31)*100</f>
        <v>43.83064516129032</v>
      </c>
      <c r="N48" s="5">
        <f>SUM(N31/Z31)*100</f>
        <v>11.395833333333334</v>
      </c>
      <c r="O48" s="5">
        <f>SUM(O31/Z31)*100</f>
        <v>15.96774193548387</v>
      </c>
      <c r="P48" s="16"/>
      <c r="Q48" s="16"/>
      <c r="R48" s="16"/>
      <c r="S48" s="16"/>
      <c r="T48" s="16"/>
      <c r="U48" s="16"/>
      <c r="V48" s="16"/>
      <c r="W48" s="16"/>
      <c r="X48" s="16"/>
      <c r="Y48" s="46">
        <f t="shared" ref="Y48:Y58" si="3">SUM(D48:O48)</f>
        <v>263.15985023041475</v>
      </c>
      <c r="Z48" s="45"/>
    </row>
    <row r="49" spans="1:26" s="11" customFormat="1" ht="15" customHeight="1" x14ac:dyDescent="0.2">
      <c r="A49" s="7" t="s">
        <v>19</v>
      </c>
      <c r="B49" s="12"/>
      <c r="C49" s="15">
        <f>SUM(Y49/12)</f>
        <v>91.494143625192009</v>
      </c>
      <c r="D49" s="5">
        <f>SUM(D32/Z32)*100</f>
        <v>85.290322580645167</v>
      </c>
      <c r="E49" s="5">
        <f>SUM(E32/Z32)*100</f>
        <v>82.232142857142861</v>
      </c>
      <c r="F49" s="5">
        <f>SUM(F32/Z32)*100</f>
        <v>84</v>
      </c>
      <c r="G49" s="5">
        <f>SUM(G32/Z32)*100</f>
        <v>90.13333333333334</v>
      </c>
      <c r="H49" s="5">
        <f>SUM(H32/Z32)*100</f>
        <v>91.08064516129032</v>
      </c>
      <c r="I49" s="5">
        <f>SUM(I32/Z32)*100</f>
        <v>92.1</v>
      </c>
      <c r="J49" s="5">
        <f>SUM(J32/Z32)*100</f>
        <v>88.91935483870968</v>
      </c>
      <c r="K49" s="5">
        <f>SUM(K32/Z32)*100</f>
        <v>95.467741935483872</v>
      </c>
      <c r="L49" s="5">
        <f>SUM(L32/Z32)*100</f>
        <v>95.88333333333334</v>
      </c>
      <c r="M49" s="5">
        <f>SUM(M32/Z32)*100</f>
        <v>97.056451612903231</v>
      </c>
      <c r="N49" s="5">
        <f>SUM(N32/Z32)*100</f>
        <v>98.00833333333334</v>
      </c>
      <c r="O49" s="5">
        <f>SUM(O32/Z32)*100</f>
        <v>97.758064516129039</v>
      </c>
      <c r="P49" s="16"/>
      <c r="Q49" s="16"/>
      <c r="R49" s="16"/>
      <c r="S49" s="16"/>
      <c r="T49" s="16"/>
      <c r="U49" s="16"/>
      <c r="V49" s="16"/>
      <c r="W49" s="16"/>
      <c r="X49" s="16"/>
      <c r="Y49" s="61">
        <f>SUM(D49:O49)</f>
        <v>1097.9297235023041</v>
      </c>
      <c r="Z49" s="47"/>
    </row>
    <row r="50" spans="1:26" s="11" customFormat="1" ht="15" customHeight="1" x14ac:dyDescent="0.2">
      <c r="A50" s="7" t="s">
        <v>20</v>
      </c>
      <c r="B50" s="12"/>
      <c r="C50" s="15">
        <f>SUM(Y50/12)</f>
        <v>32.801598432734473</v>
      </c>
      <c r="D50" s="5">
        <f>SUM(D33/Z33)*100</f>
        <v>32.959326788218796</v>
      </c>
      <c r="E50" s="5">
        <f>SUM(E33/Z33)*100</f>
        <v>29.089026915113873</v>
      </c>
      <c r="F50" s="5">
        <f>SUM(F33/Z33)*100</f>
        <v>33.660589060308553</v>
      </c>
      <c r="G50" s="5">
        <f>SUM(G33/Z33)*100</f>
        <v>33.115942028985508</v>
      </c>
      <c r="H50" s="5">
        <f>SUM(H33/Z33)*100</f>
        <v>35.413744740532955</v>
      </c>
      <c r="I50" s="5">
        <f>SUM(I33/Z33)*100</f>
        <v>35.024154589371982</v>
      </c>
      <c r="J50" s="5">
        <f>SUM(J33/Z33)*100</f>
        <v>30.364656381486675</v>
      </c>
      <c r="K50" s="5">
        <f>SUM(K33/Z33)*100</f>
        <v>37.260402057036003</v>
      </c>
      <c r="L50" s="5">
        <f>SUM(L33/Z33)*100</f>
        <v>33.405797101449274</v>
      </c>
      <c r="M50" s="5">
        <f>SUM(M33/Z33)*100</f>
        <v>35.717625058438522</v>
      </c>
      <c r="N50" s="5">
        <f>SUM(N33/Z33)*100</f>
        <v>27.149758454106284</v>
      </c>
      <c r="O50" s="5">
        <f>SUM(O33/Z33)*100</f>
        <v>30.458158017765307</v>
      </c>
      <c r="P50" s="16"/>
      <c r="Q50" s="16"/>
      <c r="R50" s="16"/>
      <c r="S50" s="16"/>
      <c r="T50" s="16"/>
      <c r="U50" s="16"/>
      <c r="V50" s="16"/>
      <c r="W50" s="16"/>
      <c r="X50" s="16"/>
      <c r="Y50" s="61">
        <f t="shared" si="3"/>
        <v>393.6191811928137</v>
      </c>
      <c r="Z50" s="47"/>
    </row>
    <row r="51" spans="1:26" s="11" customFormat="1" ht="15" customHeight="1" x14ac:dyDescent="0.2">
      <c r="A51" s="7" t="s">
        <v>21</v>
      </c>
      <c r="B51" s="12"/>
      <c r="C51" s="15">
        <f>SUM(Y51/12)</f>
        <v>75.620455709165384</v>
      </c>
      <c r="D51" s="5">
        <f>SUM(D34/Z34)*100</f>
        <v>63.650254668930394</v>
      </c>
      <c r="E51" s="5">
        <f>SUM(E34/Z34)*100</f>
        <v>74.135338345864668</v>
      </c>
      <c r="F51" s="5">
        <f>SUM(F34/Z34)*100</f>
        <v>66.451612903225808</v>
      </c>
      <c r="G51" s="5">
        <f>SUM(G34/Z34)*100</f>
        <v>73.15789473684211</v>
      </c>
      <c r="H51" s="5">
        <f>SUM(H34/Z34)*100</f>
        <v>80.322580645161295</v>
      </c>
      <c r="I51" s="5">
        <f>SUM(I34/Z34)*100</f>
        <v>80.087719298245602</v>
      </c>
      <c r="J51" s="5">
        <f>SUM(J34/Z34)*100</f>
        <v>80.186757215619693</v>
      </c>
      <c r="K51" s="5">
        <f>SUM(K34/Z34)*100</f>
        <v>77.911714770797957</v>
      </c>
      <c r="L51" s="5">
        <f>SUM(L34/Z34)*100</f>
        <v>77.15789473684211</v>
      </c>
      <c r="M51" s="5">
        <f>SUM(M34/Z34)*100</f>
        <v>85.127334465195247</v>
      </c>
      <c r="N51" s="5">
        <f>SUM(N34/Z34)*100</f>
        <v>75.89473684210526</v>
      </c>
      <c r="O51" s="5">
        <f>SUM(O34/Z34)*100</f>
        <v>73.361629881154485</v>
      </c>
      <c r="P51" s="16"/>
      <c r="Q51" s="16"/>
      <c r="R51" s="16"/>
      <c r="S51" s="16"/>
      <c r="T51" s="16"/>
      <c r="U51" s="16"/>
      <c r="V51" s="16"/>
      <c r="W51" s="16"/>
      <c r="X51" s="16"/>
      <c r="Y51" s="61">
        <f t="shared" si="3"/>
        <v>907.44546850998461</v>
      </c>
      <c r="Z51" s="47"/>
    </row>
    <row r="52" spans="1:26" s="11" customFormat="1" ht="12.75" customHeight="1" x14ac:dyDescent="0.2">
      <c r="A52" s="7" t="s">
        <v>27</v>
      </c>
      <c r="B52" s="12"/>
      <c r="C52" s="1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16"/>
      <c r="Q52" s="16"/>
      <c r="R52" s="16"/>
      <c r="S52" s="16"/>
      <c r="T52" s="16"/>
      <c r="U52" s="16"/>
      <c r="V52" s="16"/>
      <c r="W52" s="16"/>
      <c r="X52" s="16"/>
      <c r="Y52" s="61"/>
      <c r="Z52" s="47"/>
    </row>
    <row r="53" spans="1:26" s="11" customFormat="1" ht="12.75" customHeight="1" x14ac:dyDescent="0.2">
      <c r="A53" s="12"/>
      <c r="B53" s="7" t="s">
        <v>28</v>
      </c>
      <c r="C53" s="15">
        <f>SUM(Y53/12)</f>
        <v>47.20129967105774</v>
      </c>
      <c r="D53" s="5">
        <f>SUM(D36/Z36)*100</f>
        <v>37.096774193548384</v>
      </c>
      <c r="E53" s="5">
        <f>SUM(E36/Z36)*100</f>
        <v>34.821428571428569</v>
      </c>
      <c r="F53" s="5">
        <f>SUM(F36/Z36)*100</f>
        <v>38.929618768328453</v>
      </c>
      <c r="G53" s="5">
        <f>SUM(G36/Z36)*100</f>
        <v>42.954545454545453</v>
      </c>
      <c r="H53" s="5">
        <f>SUM(H36/Z36)*100</f>
        <v>46.260997067448677</v>
      </c>
      <c r="I53" s="5">
        <f>SUM(I36/Z36)*100</f>
        <v>42.323232323232325</v>
      </c>
      <c r="J53" s="5">
        <f>SUM(J36/Z36)*100</f>
        <v>45.136852394916907</v>
      </c>
      <c r="K53" s="5">
        <f>SUM(K36/Z36)*100</f>
        <v>52.737047898338218</v>
      </c>
      <c r="L53" s="5">
        <f>SUM(L36/Z36)*100</f>
        <v>59.595959595959599</v>
      </c>
      <c r="M53" s="5">
        <f>SUM(M36/Z36)*100</f>
        <v>59.750733137829911</v>
      </c>
      <c r="N53" s="5">
        <f>SUM(N36/Z36)*100</f>
        <v>53.484848484848477</v>
      </c>
      <c r="O53" s="5">
        <f>SUM(O36/Z36)*100</f>
        <v>53.323558162267837</v>
      </c>
      <c r="P53" s="16"/>
      <c r="Q53" s="16"/>
      <c r="R53" s="16"/>
      <c r="S53" s="16"/>
      <c r="T53" s="16"/>
      <c r="U53" s="16"/>
      <c r="V53" s="16"/>
      <c r="W53" s="16"/>
      <c r="X53" s="16"/>
      <c r="Y53" s="61">
        <f t="shared" si="3"/>
        <v>566.41559605269288</v>
      </c>
      <c r="Z53" s="47"/>
    </row>
    <row r="54" spans="1:26" s="11" customFormat="1" ht="15" customHeight="1" x14ac:dyDescent="0.2">
      <c r="A54" s="7" t="s">
        <v>30</v>
      </c>
      <c r="B54" s="7"/>
      <c r="C54" s="1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16"/>
      <c r="Q54" s="16"/>
      <c r="R54" s="16"/>
      <c r="S54" s="16"/>
      <c r="T54" s="16"/>
      <c r="U54" s="16"/>
      <c r="V54" s="16"/>
      <c r="W54" s="16"/>
      <c r="X54" s="16"/>
      <c r="Y54" s="61"/>
      <c r="Z54" s="47"/>
    </row>
    <row r="55" spans="1:26" s="11" customFormat="1" ht="12.2" customHeight="1" x14ac:dyDescent="0.2">
      <c r="A55" s="7"/>
      <c r="B55" s="7" t="s">
        <v>29</v>
      </c>
      <c r="C55" s="15">
        <f>SUM(Y55/12)</f>
        <v>66.515974231653146</v>
      </c>
      <c r="D55" s="5">
        <f>SUM(D38/Z38)*100</f>
        <v>68.042010502625658</v>
      </c>
      <c r="E55" s="5">
        <f>SUM(E38/Z38)*100</f>
        <v>70.099667774086384</v>
      </c>
      <c r="F55" s="5">
        <f>SUM(F38/Z38)*100</f>
        <v>63.615903975994001</v>
      </c>
      <c r="G55" s="5">
        <f>SUM(G38/Z38)*100</f>
        <v>67.829457364341081</v>
      </c>
      <c r="H55" s="5">
        <f>SUM(H38/Z38)*100</f>
        <v>70.067516879219809</v>
      </c>
      <c r="I55" s="5">
        <f>SUM(I38/Z38)*100</f>
        <v>72.868217054263567</v>
      </c>
      <c r="J55" s="5">
        <f>SUM(J38/Z38)*100</f>
        <v>64.666166541635405</v>
      </c>
      <c r="K55" s="5">
        <f>SUM(K38/Z38)*100</f>
        <v>70.067516879219809</v>
      </c>
      <c r="L55" s="5">
        <f>SUM(L38/Z38)*100</f>
        <v>67.36434108527132</v>
      </c>
      <c r="M55" s="5">
        <f>SUM(M38/Z38)*100</f>
        <v>73.143285821455365</v>
      </c>
      <c r="N55" s="5">
        <f>SUM(N38/Z38)*100</f>
        <v>58.139534883720934</v>
      </c>
      <c r="O55" s="5">
        <f>SUM(O38/Z38)*100</f>
        <v>52.288072018004506</v>
      </c>
      <c r="P55" s="16"/>
      <c r="Q55" s="16"/>
      <c r="R55" s="16"/>
      <c r="S55" s="16"/>
      <c r="T55" s="16"/>
      <c r="U55" s="16"/>
      <c r="V55" s="16"/>
      <c r="W55" s="16"/>
      <c r="X55" s="16"/>
      <c r="Y55" s="61">
        <f t="shared" si="3"/>
        <v>798.19169077983781</v>
      </c>
      <c r="Z55" s="47"/>
    </row>
    <row r="56" spans="1:26" s="11" customFormat="1" ht="15" customHeight="1" x14ac:dyDescent="0.2">
      <c r="A56" s="7" t="s">
        <v>23</v>
      </c>
      <c r="B56" s="12"/>
      <c r="C56" s="15">
        <f>SUM(Y56/12)</f>
        <v>35.99061221377135</v>
      </c>
      <c r="D56" s="5">
        <f>D39/Z39*100</f>
        <v>33.140503970977548</v>
      </c>
      <c r="E56" s="5">
        <f>SUM(E39/Z39)*100</f>
        <v>30.481980026052973</v>
      </c>
      <c r="F56" s="5">
        <f>SUM(F39/Z39)*100</f>
        <v>23.963133640552996</v>
      </c>
      <c r="G56" s="5">
        <f>SUM(G39/Z39)*100</f>
        <v>35.015197568389056</v>
      </c>
      <c r="H56" s="5">
        <f>SUM(H39/Z39)*100</f>
        <v>35.738797921364842</v>
      </c>
      <c r="I56" s="5">
        <f>SUM(I39/Z39)*100</f>
        <v>37.467071935157044</v>
      </c>
      <c r="J56" s="5">
        <f>SUM(J39/Z39)*100</f>
        <v>37.640945190704969</v>
      </c>
      <c r="K56" s="5">
        <f>SUM(K39/Z39)*100</f>
        <v>42.072752230610838</v>
      </c>
      <c r="L56" s="5">
        <f>SUM(L39/Z39)*100</f>
        <v>40.19250253292806</v>
      </c>
      <c r="M56" s="5">
        <f>SUM(M39/Z39)*100</f>
        <v>41.808020394156294</v>
      </c>
      <c r="N56" s="5">
        <f>SUM(N39/Z39)*100</f>
        <v>37.274569402228977</v>
      </c>
      <c r="O56" s="5">
        <f>SUM(O39/Z39)*100</f>
        <v>37.091871752132562</v>
      </c>
      <c r="P56" s="16"/>
      <c r="Q56" s="16"/>
      <c r="R56" s="16"/>
      <c r="S56" s="16"/>
      <c r="T56" s="16"/>
      <c r="U56" s="16"/>
      <c r="V56" s="16"/>
      <c r="W56" s="16"/>
      <c r="X56" s="16"/>
      <c r="Y56" s="61">
        <f t="shared" si="3"/>
        <v>431.88734656525617</v>
      </c>
      <c r="Z56" s="47"/>
    </row>
    <row r="57" spans="1:26" s="11" customFormat="1" ht="15" customHeight="1" x14ac:dyDescent="0.2">
      <c r="A57" s="7" t="s">
        <v>22</v>
      </c>
      <c r="B57" s="12"/>
      <c r="C57" s="15">
        <f>SUM(Y57/12)</f>
        <v>75.010243185208125</v>
      </c>
      <c r="D57" s="5">
        <f>SUM(D40/Z40)*100</f>
        <v>70.98049215861279</v>
      </c>
      <c r="E57" s="5">
        <f>SUM(E40/Z40)*100</f>
        <v>78.867871259175601</v>
      </c>
      <c r="F57" s="5">
        <f>SUM(F40/Z40)*100</f>
        <v>73.91304347826086</v>
      </c>
      <c r="G57" s="5">
        <f>SUM(G40/Z40)*100</f>
        <v>74.308300395256921</v>
      </c>
      <c r="H57" s="5">
        <f>SUM(H40/Z40)*100</f>
        <v>69.657444005270079</v>
      </c>
      <c r="I57" s="5">
        <f>SUM(I40/Z40)*100</f>
        <v>69.552042160737813</v>
      </c>
      <c r="J57" s="5">
        <f>SUM(J40/Z40)*100</f>
        <v>75.21356623740914</v>
      </c>
      <c r="K57" s="5">
        <f>SUM(K40/Z40)*100</f>
        <v>70.687237026647963</v>
      </c>
      <c r="L57" s="5">
        <f>SUM(L40/Z40)*100</f>
        <v>74.216073781291186</v>
      </c>
      <c r="M57" s="5">
        <f>SUM(M40/Z40)*100</f>
        <v>81.027667984189719</v>
      </c>
      <c r="N57" s="5">
        <f>SUM(N40/Z40)*100</f>
        <v>80.263504611330688</v>
      </c>
      <c r="O57" s="5">
        <f>SUM(O40/Z40)*100</f>
        <v>81.43567512431467</v>
      </c>
      <c r="P57" s="16"/>
      <c r="Q57" s="16"/>
      <c r="R57" s="16"/>
      <c r="S57" s="16"/>
      <c r="T57" s="16"/>
      <c r="U57" s="16"/>
      <c r="V57" s="16"/>
      <c r="W57" s="16"/>
      <c r="X57" s="16"/>
      <c r="Y57" s="61">
        <f t="shared" si="3"/>
        <v>900.12291822249745</v>
      </c>
      <c r="Z57" s="47"/>
    </row>
    <row r="58" spans="1:26" s="11" customFormat="1" ht="15" customHeight="1" x14ac:dyDescent="0.2">
      <c r="A58" s="7" t="s">
        <v>38</v>
      </c>
      <c r="B58" s="12"/>
      <c r="C58" s="15">
        <f>SUM(Y58/12)</f>
        <v>5.5752854844073054</v>
      </c>
      <c r="D58" s="5">
        <f>SUM(D41/Z41)*100</f>
        <v>3.9447908914380538</v>
      </c>
      <c r="E58" s="5">
        <f>SUM(E41/Z41)*100</f>
        <v>3.614047050801227</v>
      </c>
      <c r="F58" s="5">
        <f>SUM(F41/Z41)*100</f>
        <v>3.326746563331366</v>
      </c>
      <c r="G58" s="5">
        <f>SUM(G41/Z41)*100</f>
        <v>3.8327587730929022</v>
      </c>
      <c r="H58" s="5">
        <f>SUM(H41/Z41)*100</f>
        <v>4.2322991249005568</v>
      </c>
      <c r="I58" s="5">
        <f>SUM(I41/Z41)*100</f>
        <v>4.1761690091045693</v>
      </c>
      <c r="J58" s="5">
        <f>SUM(J41/Z41)*100</f>
        <v>5.9563220160648758</v>
      </c>
      <c r="K58" s="5">
        <f>SUM(K41/Z41)*100</f>
        <v>6.4918178629780758</v>
      </c>
      <c r="L58" s="5">
        <f>SUM(L41/Z41)*100</f>
        <v>7.102006541147353</v>
      </c>
      <c r="M58" s="5">
        <f>SUM(M41/Z41)*100</f>
        <v>8.3848726700370406</v>
      </c>
      <c r="N58" s="5">
        <f>SUM(N41/Z41)*100</f>
        <v>8.1406346680809687</v>
      </c>
      <c r="O58" s="5">
        <f>SUM(O41/Z41)*100</f>
        <v>7.700960641910676</v>
      </c>
      <c r="P58" s="16"/>
      <c r="Q58" s="16"/>
      <c r="R58" s="16"/>
      <c r="S58" s="16"/>
      <c r="T58" s="16"/>
      <c r="U58" s="16"/>
      <c r="V58" s="16"/>
      <c r="W58" s="16"/>
      <c r="X58" s="16"/>
      <c r="Y58" s="61">
        <f t="shared" si="3"/>
        <v>66.903425812887662</v>
      </c>
      <c r="Z58" s="47"/>
    </row>
    <row r="59" spans="1:26" s="11" customFormat="1" ht="15" customHeight="1" x14ac:dyDescent="0.2">
      <c r="A59" s="1" t="s">
        <v>24</v>
      </c>
      <c r="B59" s="12"/>
      <c r="C59" s="15">
        <f>Y59/12</f>
        <v>53.701326866157707</v>
      </c>
      <c r="D59" s="6">
        <f>D42/Z42*100</f>
        <v>66.573866731223148</v>
      </c>
      <c r="E59" s="6">
        <f>E42/Z42*100</f>
        <v>68.332886625569557</v>
      </c>
      <c r="F59" s="6">
        <f>F42/Z42*100</f>
        <v>55.141318162561269</v>
      </c>
      <c r="G59" s="6">
        <f>G42/Z42*100</f>
        <v>64.002501563477182</v>
      </c>
      <c r="H59" s="6">
        <f>H42/Z42*100</f>
        <v>57.991890092598197</v>
      </c>
      <c r="I59" s="6">
        <f>I42/Z42*100</f>
        <v>58.105065666041277</v>
      </c>
      <c r="J59" s="6">
        <f>J42/Z42*100</f>
        <v>61.962113417660227</v>
      </c>
      <c r="K59" s="6">
        <f>K42/Z42*100</f>
        <v>55.595230890274159</v>
      </c>
      <c r="L59" s="6">
        <f>L42/Z42*100</f>
        <v>44.096310193871169</v>
      </c>
      <c r="M59" s="6">
        <f>M42/Z42*100</f>
        <v>39.399624765478421</v>
      </c>
      <c r="N59" s="6">
        <f>N42/Z42*100</f>
        <v>35.522201375859915</v>
      </c>
      <c r="O59" s="6">
        <f>O42/Z42*100</f>
        <v>37.692912909277979</v>
      </c>
      <c r="P59" s="21"/>
      <c r="Q59" s="21"/>
      <c r="R59" s="21"/>
      <c r="S59" s="21"/>
      <c r="T59" s="21"/>
      <c r="U59" s="21"/>
      <c r="V59" s="21"/>
      <c r="W59" s="21"/>
      <c r="X59" s="21"/>
      <c r="Y59" s="61">
        <f>SUM(D59:O59)</f>
        <v>644.41592239389252</v>
      </c>
      <c r="Z59" s="47"/>
    </row>
    <row r="60" spans="1:26" s="11" customFormat="1" ht="8.25" customHeight="1" x14ac:dyDescent="0.2">
      <c r="A60" s="33"/>
      <c r="B60" s="9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2"/>
      <c r="Q60" s="22"/>
      <c r="R60" s="22"/>
      <c r="S60" s="22"/>
      <c r="T60" s="22"/>
      <c r="U60" s="22"/>
      <c r="V60" s="22"/>
      <c r="W60" s="22"/>
      <c r="X60" s="22"/>
      <c r="Y60" s="47"/>
      <c r="Z60" s="47"/>
    </row>
    <row r="61" spans="1:26" s="11" customFormat="1" ht="8.25" customHeight="1" x14ac:dyDescent="0.2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19"/>
      <c r="Q61" s="19"/>
      <c r="R61" s="19"/>
      <c r="S61" s="19"/>
      <c r="T61" s="19"/>
      <c r="U61" s="19"/>
      <c r="V61" s="19"/>
      <c r="W61" s="19"/>
      <c r="X61" s="19"/>
      <c r="Y61" s="47"/>
      <c r="Z61" s="47"/>
    </row>
    <row r="62" spans="1:26" s="11" customFormat="1" ht="14.25" customHeight="1" x14ac:dyDescent="0.2">
      <c r="A62" s="65" t="s">
        <v>42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19"/>
      <c r="Q62" s="19"/>
      <c r="R62" s="19"/>
      <c r="S62" s="19"/>
      <c r="T62" s="19"/>
      <c r="U62" s="19"/>
      <c r="V62" s="19"/>
      <c r="W62" s="19"/>
      <c r="X62" s="19"/>
      <c r="Y62" s="47"/>
      <c r="Z62" s="47"/>
    </row>
    <row r="63" spans="1:26" s="11" customFormat="1" ht="12.75" customHeight="1" x14ac:dyDescent="0.2">
      <c r="A63" s="66" t="s">
        <v>41</v>
      </c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19"/>
      <c r="Q63" s="19"/>
      <c r="R63" s="19"/>
      <c r="S63" s="19"/>
      <c r="T63" s="19"/>
      <c r="U63" s="19"/>
      <c r="V63" s="19"/>
      <c r="W63" s="19"/>
      <c r="X63" s="19"/>
      <c r="Y63" s="47"/>
      <c r="Z63" s="47"/>
    </row>
    <row r="64" spans="1:26" s="11" customFormat="1" ht="15" customHeight="1" x14ac:dyDescent="0.2">
      <c r="A64" s="10" t="s">
        <v>25</v>
      </c>
      <c r="Y64" s="62"/>
      <c r="Z64" s="62"/>
    </row>
    <row r="65" spans="1:26" s="11" customFormat="1" ht="15" customHeight="1" x14ac:dyDescent="0.2">
      <c r="A65" s="36" t="s">
        <v>36</v>
      </c>
      <c r="Y65" s="47"/>
      <c r="Z65" s="47"/>
    </row>
    <row r="66" spans="1:26" s="11" customFormat="1" ht="15" customHeight="1" x14ac:dyDescent="0.2">
      <c r="Y66" s="45"/>
      <c r="Z66" s="45"/>
    </row>
    <row r="67" spans="1:26" s="11" customFormat="1" ht="15" customHeight="1" x14ac:dyDescent="0.2">
      <c r="Y67" s="45"/>
      <c r="Z67" s="45"/>
    </row>
    <row r="68" spans="1:26" s="11" customFormat="1" ht="15" customHeight="1" x14ac:dyDescent="0.2">
      <c r="Y68" s="45"/>
      <c r="Z68" s="45"/>
    </row>
    <row r="69" spans="1:26" s="11" customFormat="1" ht="15" customHeight="1" x14ac:dyDescent="0.2">
      <c r="Y69" s="45"/>
      <c r="Z69" s="45"/>
    </row>
    <row r="70" spans="1:26" s="11" customFormat="1" ht="15" customHeight="1" x14ac:dyDescent="0.2">
      <c r="Y70" s="45"/>
      <c r="Z70" s="45"/>
    </row>
    <row r="71" spans="1:26" s="11" customFormat="1" ht="15" customHeight="1" x14ac:dyDescent="0.2">
      <c r="Y71" s="45"/>
      <c r="Z71" s="45"/>
    </row>
    <row r="72" spans="1:26" s="11" customFormat="1" ht="15" customHeight="1" x14ac:dyDescent="0.2">
      <c r="Y72" s="45"/>
      <c r="Z72" s="45"/>
    </row>
    <row r="73" spans="1:26" s="11" customFormat="1" ht="15" customHeight="1" x14ac:dyDescent="0.2">
      <c r="Y73" s="45"/>
      <c r="Z73" s="45"/>
    </row>
    <row r="74" spans="1:26" s="11" customFormat="1" ht="15" customHeight="1" x14ac:dyDescent="0.2">
      <c r="Y74" s="45"/>
      <c r="Z74" s="45"/>
    </row>
    <row r="75" spans="1:26" s="11" customFormat="1" ht="15" customHeight="1" x14ac:dyDescent="0.2">
      <c r="Y75" s="45"/>
      <c r="Z75" s="45"/>
    </row>
    <row r="76" spans="1:26" s="11" customFormat="1" ht="15" customHeight="1" x14ac:dyDescent="0.2">
      <c r="Y76" s="45"/>
      <c r="Z76" s="45"/>
    </row>
    <row r="77" spans="1:26" s="11" customFormat="1" ht="15" customHeight="1" x14ac:dyDescent="0.2">
      <c r="Y77" s="45"/>
      <c r="Z77" s="45"/>
    </row>
    <row r="78" spans="1:26" s="11" customFormat="1" ht="15" customHeight="1" x14ac:dyDescent="0.2">
      <c r="Y78" s="45"/>
      <c r="Z78" s="45"/>
    </row>
    <row r="79" spans="1:26" s="11" customFormat="1" ht="15" customHeight="1" x14ac:dyDescent="0.2">
      <c r="Y79" s="45"/>
      <c r="Z79" s="45"/>
    </row>
    <row r="80" spans="1:26" s="11" customFormat="1" ht="15" customHeight="1" x14ac:dyDescent="0.2">
      <c r="Y80" s="45"/>
      <c r="Z80" s="45"/>
    </row>
    <row r="81" spans="25:26" s="11" customFormat="1" ht="15" customHeight="1" x14ac:dyDescent="0.2">
      <c r="Y81" s="45"/>
      <c r="Z81" s="45"/>
    </row>
    <row r="82" spans="25:26" s="11" customFormat="1" ht="15" customHeight="1" x14ac:dyDescent="0.2">
      <c r="Y82" s="45"/>
      <c r="Z82" s="45"/>
    </row>
    <row r="83" spans="25:26" ht="15" customHeight="1" x14ac:dyDescent="0.2">
      <c r="Y83" s="43"/>
    </row>
    <row r="84" spans="25:26" ht="15" customHeight="1" x14ac:dyDescent="0.2">
      <c r="Y84" s="43"/>
    </row>
    <row r="85" spans="25:26" ht="15" customHeight="1" x14ac:dyDescent="0.2">
      <c r="Y85" s="43"/>
    </row>
    <row r="86" spans="25:26" ht="15" customHeight="1" x14ac:dyDescent="0.2">
      <c r="Y86" s="43"/>
    </row>
    <row r="87" spans="25:26" ht="15" customHeight="1" x14ac:dyDescent="0.2">
      <c r="Y87" s="43"/>
    </row>
    <row r="88" spans="25:26" ht="15" customHeight="1" x14ac:dyDescent="0.2">
      <c r="Y88" s="43"/>
    </row>
    <row r="89" spans="25:26" ht="15" customHeight="1" x14ac:dyDescent="0.2">
      <c r="Y89" s="43"/>
    </row>
    <row r="90" spans="25:26" ht="15" customHeight="1" x14ac:dyDescent="0.2">
      <c r="Y90" s="43"/>
    </row>
    <row r="91" spans="25:26" ht="15" customHeight="1" x14ac:dyDescent="0.2"/>
    <row r="92" spans="25:26" ht="15" customHeight="1" x14ac:dyDescent="0.2"/>
    <row r="93" spans="25:26" ht="15" customHeight="1" x14ac:dyDescent="0.2"/>
    <row r="94" spans="25:26" ht="15" customHeight="1" x14ac:dyDescent="0.2"/>
    <row r="95" spans="25:26" ht="15" customHeight="1" x14ac:dyDescent="0.2"/>
    <row r="96" spans="25:26" ht="15" customHeight="1" x14ac:dyDescent="0.2"/>
  </sheetData>
  <mergeCells count="25">
    <mergeCell ref="A1:O1"/>
    <mergeCell ref="A2:O2"/>
    <mergeCell ref="C26:O26"/>
    <mergeCell ref="I6:I7"/>
    <mergeCell ref="J6:J7"/>
    <mergeCell ref="K6:K7"/>
    <mergeCell ref="C5:C7"/>
    <mergeCell ref="C4:O4"/>
    <mergeCell ref="G6:G7"/>
    <mergeCell ref="F6:F7"/>
    <mergeCell ref="H6:H7"/>
    <mergeCell ref="N6:N7"/>
    <mergeCell ref="L6:L7"/>
    <mergeCell ref="D6:D7"/>
    <mergeCell ref="O6:O7"/>
    <mergeCell ref="D5:O5"/>
    <mergeCell ref="M6:M7"/>
    <mergeCell ref="A62:O62"/>
    <mergeCell ref="A63:O63"/>
    <mergeCell ref="A43:B43"/>
    <mergeCell ref="C43:O43"/>
    <mergeCell ref="E6:E7"/>
    <mergeCell ref="A4:B7"/>
    <mergeCell ref="A26:B26"/>
    <mergeCell ref="C9:O9"/>
  </mergeCells>
  <phoneticPr fontId="6" type="noConversion"/>
  <printOptions horizontalCentered="1"/>
  <pageMargins left="0.74803149606299213" right="0.74803149606299213" top="0.98425196850393704" bottom="0.98425196850393704" header="0" footer="0"/>
  <pageSetup scale="68" orientation="portrait" r:id="rId1"/>
  <headerFooter alignWithMargins="0"/>
  <ignoredErrors>
    <ignoredError sqref="E27:O27 E30:N34 E36:O36 E42:N42 D56:D57 E38:I38 K38:N38 E39:N40 L41:N41 E4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 18.</vt:lpstr>
    </vt:vector>
  </TitlesOfParts>
  <Company>CGR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ILZI GUERRA</dc:creator>
  <cp:lastModifiedBy>ILZI GUERRA</cp:lastModifiedBy>
  <cp:lastPrinted>2026-07-22T15:20:11Z</cp:lastPrinted>
  <dcterms:created xsi:type="dcterms:W3CDTF">2012-06-22T15:57:12Z</dcterms:created>
  <dcterms:modified xsi:type="dcterms:W3CDTF">2026-07-22T15:20:20Z</dcterms:modified>
</cp:coreProperties>
</file>