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preudhomme\Desktop\Correcciones PARA EL BOLETIN 2023 FINAL DE FINAL\CUADROS-BOLETIN-2023\"/>
    </mc:Choice>
  </mc:AlternateContent>
  <bookViews>
    <workbookView xWindow="0" yWindow="0" windowWidth="28800" windowHeight="11835"/>
  </bookViews>
  <sheets>
    <sheet name="2" sheetId="3" r:id="rId1"/>
  </sheets>
  <definedNames>
    <definedName name="_xlnm.Print_Titles" localSheetId="0">'2'!$1:$10</definedName>
  </definedNames>
  <calcPr calcId="152511"/>
</workbook>
</file>

<file path=xl/calcChain.xml><?xml version="1.0" encoding="utf-8"?>
<calcChain xmlns="http://schemas.openxmlformats.org/spreadsheetml/2006/main">
  <c r="B42" i="3" l="1"/>
  <c r="B25" i="3"/>
  <c r="B43" i="3"/>
  <c r="G11" i="3"/>
  <c r="D47" i="3"/>
  <c r="H47" i="3"/>
  <c r="B47" i="3"/>
  <c r="D27" i="3"/>
  <c r="D28" i="3"/>
  <c r="D29" i="3"/>
  <c r="D30" i="3"/>
  <c r="D31" i="3"/>
  <c r="D32" i="3"/>
  <c r="D33" i="3"/>
  <c r="D34" i="3"/>
  <c r="D35" i="3"/>
  <c r="D36" i="3"/>
  <c r="D37" i="3"/>
  <c r="D38" i="3"/>
  <c r="B38" i="3"/>
  <c r="D39" i="3"/>
  <c r="D40" i="3"/>
  <c r="D42" i="3"/>
  <c r="D43" i="3"/>
  <c r="D44" i="3"/>
  <c r="B44" i="3"/>
  <c r="D45" i="3"/>
  <c r="D46" i="3"/>
  <c r="D48" i="3"/>
  <c r="D50" i="3"/>
  <c r="D51" i="3"/>
  <c r="D52" i="3"/>
  <c r="B52" i="3"/>
  <c r="D53" i="3"/>
  <c r="B53" i="3"/>
  <c r="D26" i="3"/>
  <c r="B29" i="3"/>
  <c r="B30" i="3"/>
  <c r="B31" i="3"/>
  <c r="B32" i="3"/>
  <c r="B33" i="3"/>
  <c r="B34" i="3"/>
  <c r="B35" i="3"/>
  <c r="B36" i="3"/>
  <c r="B37" i="3"/>
  <c r="B39" i="3"/>
  <c r="B40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2" i="3"/>
  <c r="H43" i="3"/>
  <c r="H44" i="3"/>
  <c r="H45" i="3"/>
  <c r="H46" i="3"/>
  <c r="H48" i="3"/>
  <c r="H50" i="3"/>
  <c r="H51" i="3"/>
  <c r="H52" i="3"/>
  <c r="H53" i="3"/>
  <c r="B48" i="3"/>
  <c r="B46" i="3"/>
  <c r="B45" i="3"/>
  <c r="B51" i="3"/>
  <c r="B28" i="3"/>
  <c r="B50" i="3"/>
  <c r="B27" i="3"/>
  <c r="H26" i="3"/>
  <c r="B26" i="3"/>
  <c r="H23" i="3"/>
  <c r="H24" i="3"/>
  <c r="H22" i="3"/>
  <c r="D23" i="3"/>
  <c r="D24" i="3"/>
  <c r="D22" i="3"/>
  <c r="B22" i="3"/>
  <c r="H15" i="3"/>
  <c r="H16" i="3"/>
  <c r="H18" i="3"/>
  <c r="H19" i="3"/>
  <c r="B19" i="3" s="1"/>
  <c r="H20" i="3"/>
  <c r="H14" i="3"/>
  <c r="B14" i="3" s="1"/>
  <c r="D15" i="3"/>
  <c r="B15" i="3" s="1"/>
  <c r="D16" i="3"/>
  <c r="D18" i="3"/>
  <c r="B18" i="3" s="1"/>
  <c r="D19" i="3"/>
  <c r="D20" i="3"/>
  <c r="B20" i="3" s="1"/>
  <c r="D14" i="3"/>
  <c r="D12" i="3" s="1"/>
  <c r="D11" i="3" s="1"/>
  <c r="E12" i="3"/>
  <c r="F12" i="3"/>
  <c r="I12" i="3"/>
  <c r="J12" i="3"/>
  <c r="E21" i="3"/>
  <c r="F21" i="3"/>
  <c r="I21" i="3"/>
  <c r="J21" i="3"/>
  <c r="E25" i="3"/>
  <c r="F25" i="3"/>
  <c r="G25" i="3"/>
  <c r="I25" i="3"/>
  <c r="J25" i="3"/>
  <c r="B16" i="3"/>
  <c r="B24" i="3"/>
  <c r="B23" i="3"/>
  <c r="B21" i="3"/>
  <c r="H21" i="3"/>
  <c r="H25" i="3"/>
  <c r="J11" i="3"/>
  <c r="I11" i="3"/>
  <c r="F11" i="3"/>
  <c r="E11" i="3"/>
  <c r="D21" i="3"/>
  <c r="D25" i="3"/>
  <c r="B12" i="3" l="1"/>
  <c r="H12" i="3"/>
  <c r="H11" i="3" s="1"/>
  <c r="B11" i="3" l="1"/>
  <c r="C12" i="3"/>
  <c r="C45" i="3" l="1"/>
  <c r="C51" i="3"/>
  <c r="C26" i="3"/>
  <c r="C32" i="3"/>
  <c r="C52" i="3"/>
  <c r="C50" i="3"/>
  <c r="C53" i="3"/>
  <c r="C39" i="3"/>
  <c r="C36" i="3"/>
  <c r="C28" i="3"/>
  <c r="C46" i="3"/>
  <c r="C29" i="3"/>
  <c r="C25" i="3"/>
  <c r="C48" i="3"/>
  <c r="C42" i="3"/>
  <c r="C40" i="3"/>
  <c r="C38" i="3"/>
  <c r="C35" i="3"/>
  <c r="C27" i="3"/>
  <c r="C43" i="3"/>
  <c r="C34" i="3"/>
  <c r="C30" i="3"/>
  <c r="C24" i="3"/>
  <c r="C33" i="3"/>
  <c r="C44" i="3"/>
  <c r="C22" i="3"/>
  <c r="C31" i="3"/>
  <c r="C37" i="3"/>
  <c r="C47" i="3"/>
  <c r="C15" i="3"/>
  <c r="C14" i="3"/>
  <c r="C18" i="3"/>
  <c r="C23" i="3"/>
  <c r="C16" i="3"/>
  <c r="C19" i="3"/>
  <c r="C21" i="3"/>
  <c r="C11" i="3" s="1"/>
  <c r="C20" i="3"/>
</calcChain>
</file>

<file path=xl/connections.xml><?xml version="1.0" encoding="utf-8"?>
<connections xmlns="http://schemas.openxmlformats.org/spreadsheetml/2006/main">
  <connection id="1" sourceFile="\\inec_nas_01\Sociales\MIGRA\BASE DE DATOS\BASE DE DATOS 2021\OTROS PUERTOS 2021\ACCESS\ENTRADAS BALBOA Y CRISTOBAL 2021.accdb" keepAlive="1" name="ENTRADAS BALBOA Y CRISTOBAL 2021" type="5" refreshedVersion="4">
    <dbPr connection="Provider=Microsoft.ACE.OLEDB.12.0;Password=&quot;&quot;;User ID=Admin;Data Source=\\inec_nas_01\Sociales\MIGRA\BASE DE DATOS\BASE DE DATOS 2021\OTROS PUERTOS 2021\ACCESS\ENTRA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" sourceFile="\\inec_nas_01\Sociales\MIGRA\BASE DE DATOS\BASE DE DATOS 2021\OTROS PUERTOS 2021\ACCESS\ENTRADAS OTROS PUERTOS 2021.accdb" keepAlive="1" name="ENTRADAS OTROS PUERTOS 2021" type="5" refreshedVersion="4">
    <dbPr connection="Provider=Microsoft.ACE.OLEDB.12.0;Password=&quot;&quot;;User ID=Admin;Data Source=\\inec_nas_01\Sociales\MIGRA\BASE DE DATOS\BASE DE DATOS 2021\OTROS PUERTOS 2021\ACCESS\ENTRADAS OTROS PUERTOS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\\inec_nas_01\Sociales\MIGRA\BASE DE DATOS\BASE DE DATOS 2023\OTROS PUERTOS 2023\2023-OFICIAL-ENTRADA\ENTRADA\ENTRADAS OTROS PUERTOS 2023.accdb" keepAlive="1" name="ENTRADAS OTROS PUERTOS 2023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4" sourceFile="\\inec_nas_01\Sociales\MIGRA\BASE DE DATOS\BASE DE DATOS 2021\TOCUMEN 2021\ENTRADA\ACCESS\TOCUMEN AÑO 2021.accdb" keepAlive="1" name="TOCUMEN AÑO 2021" type="5" refreshedVersion="4">
    <dbPr connection="Provider=Microsoft.ACE.OLEDB.12.0;Password=&quot;&quot;;User ID=Admin;Data Source=\\inec_nas_01\Sociales\MIGRA\BASE DE DATOS\BASE DE DATOS 2021\TOCUMEN 2021\ENTRADA\ACCESS\TOCUMEN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ILIO" commandType="3"/>
  </connection>
</connections>
</file>

<file path=xl/sharedStrings.xml><?xml version="1.0" encoding="utf-8"?>
<sst xmlns="http://schemas.openxmlformats.org/spreadsheetml/2006/main" count="97" uniqueCount="61">
  <si>
    <t>Clase</t>
  </si>
  <si>
    <t>Visitantes</t>
  </si>
  <si>
    <t>Residentes</t>
  </si>
  <si>
    <t>Total</t>
  </si>
  <si>
    <t>Turistas</t>
  </si>
  <si>
    <t>Aeropuerto Internacional de</t>
  </si>
  <si>
    <t>Excursio- nistas</t>
  </si>
  <si>
    <t>Entrada de pasajeros</t>
  </si>
  <si>
    <t>Extran-                                                                                                                                                                jeros</t>
  </si>
  <si>
    <t xml:space="preserve">Vía y puerto </t>
  </si>
  <si>
    <t>Porcentaje (1)</t>
  </si>
  <si>
    <t>Pana-meños</t>
  </si>
  <si>
    <t xml:space="preserve">     Tocumen</t>
  </si>
  <si>
    <t>Bocas, Isla</t>
  </si>
  <si>
    <t>Enrique Malek (David)</t>
  </si>
  <si>
    <t>Marcos A. Gelabert</t>
  </si>
  <si>
    <t>Río Hato</t>
  </si>
  <si>
    <t>Guabito (Bocas del Toro)</t>
  </si>
  <si>
    <t>Paso Canoas Internacional</t>
  </si>
  <si>
    <t>Almirante</t>
  </si>
  <si>
    <t>Balboa</t>
  </si>
  <si>
    <t>Colón 2000</t>
  </si>
  <si>
    <t>Colon Container Terminal</t>
  </si>
  <si>
    <t>Cristóbal</t>
  </si>
  <si>
    <t>Charco Azul</t>
  </si>
  <si>
    <t>Chiriquí Grande</t>
  </si>
  <si>
    <t>El Porvenir</t>
  </si>
  <si>
    <t>Flamenco</t>
  </si>
  <si>
    <t>Home Port</t>
  </si>
  <si>
    <t>Jaqué</t>
  </si>
  <si>
    <t>Manzanillo</t>
  </si>
  <si>
    <t>Portobelo</t>
  </si>
  <si>
    <t>Puerto Obaldía</t>
  </si>
  <si>
    <t>Puerto Pedregal</t>
  </si>
  <si>
    <t>Rodman</t>
  </si>
  <si>
    <t>Shelter Bay</t>
  </si>
  <si>
    <t>Vacamonte</t>
  </si>
  <si>
    <t>Muelle 3</t>
  </si>
  <si>
    <t>Río Sereno (Chiriquí)</t>
  </si>
  <si>
    <t>Aérea</t>
  </si>
  <si>
    <t>Terrestre</t>
  </si>
  <si>
    <t>Marítima</t>
  </si>
  <si>
    <t>TOTAL</t>
  </si>
  <si>
    <t xml:space="preserve">- Cantidad nula o cero.      </t>
  </si>
  <si>
    <t>Fuente: Servicio Nacional de Migración.</t>
  </si>
  <si>
    <t>Bahía Las Minas</t>
  </si>
  <si>
    <r>
      <t>..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Dato no aplicable al grupo o categoría.   </t>
    </r>
  </si>
  <si>
    <t>Puerto Mutis</t>
  </si>
  <si>
    <t>..</t>
  </si>
  <si>
    <t>Port Colón Panamá</t>
  </si>
  <si>
    <t>Amador</t>
  </si>
  <si>
    <t xml:space="preserve">      Pacífico Colón 2000 (crucero)</t>
  </si>
  <si>
    <t>Panamá Pacifico (Howard)</t>
  </si>
  <si>
    <t xml:space="preserve">Aeropuerto Internacional de </t>
  </si>
  <si>
    <t>Colón 2000 (crucero)</t>
  </si>
  <si>
    <t>Home Port (crucero)</t>
  </si>
  <si>
    <t>0.0 Cuando la cantidad es menor a la mitad de la unidad o fracción decimal adoptada, para la expresión del dato.</t>
  </si>
  <si>
    <t>Cuadro 2. ENTRADA DE PASAJEROS A LA REPÚBLICA, POR CLASE, SEGÚN VÍA Y PUERTO: AÑO 2023</t>
  </si>
  <si>
    <t>(1) De existir diferencia entre el total y los parciales se debe al redondeo.</t>
  </si>
  <si>
    <t>Pasajeros en cruceros</t>
  </si>
  <si>
    <t>Marítima: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</si>
</sst>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(* #,##0.00_);_(* \(#,##0.00\);_(* &quot;-&quot;??_);_(@_)"/>
    <numFmt numFmtId="165" formatCode="0.0"/>
    <numFmt numFmtId="166" formatCode="#,##0.0"/>
    <numFmt numFmtId="167" formatCode="#,##0;&quot;-&quot;;&quot;-&quot;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2" xfId="1" applyNumberFormat="1" applyFont="1" applyFill="1" applyBorder="1" applyAlignment="1">
      <alignment horizontal="right"/>
    </xf>
    <xf numFmtId="0" fontId="1" fillId="0" borderId="4" xfId="0" applyFont="1" applyFill="1" applyBorder="1"/>
    <xf numFmtId="3" fontId="1" fillId="0" borderId="5" xfId="1" applyNumberFormat="1" applyFont="1" applyFill="1" applyBorder="1" applyAlignment="1">
      <alignment horizontal="right"/>
    </xf>
    <xf numFmtId="165" fontId="1" fillId="0" borderId="5" xfId="1" applyNumberFormat="1" applyFont="1" applyFill="1" applyBorder="1" applyAlignment="1">
      <alignment horizontal="right"/>
    </xf>
    <xf numFmtId="3" fontId="1" fillId="0" borderId="6" xfId="1" applyNumberFormat="1" applyFont="1" applyFill="1" applyBorder="1" applyAlignment="1">
      <alignment horizontal="right"/>
    </xf>
    <xf numFmtId="0" fontId="1" fillId="0" borderId="0" xfId="0" applyFont="1" applyBorder="1"/>
    <xf numFmtId="3" fontId="1" fillId="0" borderId="0" xfId="1" applyNumberFormat="1" applyFont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7" xfId="0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right"/>
    </xf>
    <xf numFmtId="0" fontId="1" fillId="0" borderId="0" xfId="0" applyFont="1" applyFill="1"/>
    <xf numFmtId="41" fontId="1" fillId="0" borderId="5" xfId="1" applyNumberFormat="1" applyFont="1" applyFill="1" applyBorder="1" applyAlignment="1">
      <alignment horizontal="right" wrapText="1"/>
    </xf>
    <xf numFmtId="0" fontId="1" fillId="0" borderId="1" xfId="0" applyFont="1" applyBorder="1"/>
    <xf numFmtId="0" fontId="1" fillId="0" borderId="0" xfId="0" applyFont="1" applyFill="1" applyBorder="1"/>
    <xf numFmtId="3" fontId="3" fillId="0" borderId="0" xfId="1" applyNumberFormat="1" applyFont="1" applyFill="1" applyBorder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67" fontId="1" fillId="0" borderId="2" xfId="1" applyNumberFormat="1" applyFont="1" applyFill="1" applyBorder="1" applyAlignment="1">
      <alignment horizontal="right"/>
    </xf>
    <xf numFmtId="167" fontId="0" fillId="0" borderId="2" xfId="0" applyNumberFormat="1" applyBorder="1"/>
    <xf numFmtId="167" fontId="1" fillId="0" borderId="0" xfId="1" applyNumberFormat="1" applyFont="1" applyFill="1" applyBorder="1" applyAlignment="1">
      <alignment horizontal="right"/>
    </xf>
    <xf numFmtId="167" fontId="1" fillId="0" borderId="7" xfId="1" applyNumberFormat="1" applyFont="1" applyFill="1" applyBorder="1" applyAlignment="1">
      <alignment horizontal="right" wrapText="1"/>
    </xf>
    <xf numFmtId="167" fontId="3" fillId="0" borderId="2" xfId="1" applyNumberFormat="1" applyFont="1" applyFill="1" applyBorder="1" applyAlignment="1">
      <alignment horizontal="right" wrapText="1"/>
    </xf>
    <xf numFmtId="167" fontId="1" fillId="0" borderId="0" xfId="1" applyNumberFormat="1" applyFont="1" applyFill="1" applyBorder="1" applyAlignment="1">
      <alignment horizontal="right" wrapText="1"/>
    </xf>
    <xf numFmtId="166" fontId="1" fillId="0" borderId="2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49" fontId="1" fillId="0" borderId="0" xfId="0" applyNumberFormat="1" applyFont="1"/>
    <xf numFmtId="167" fontId="0" fillId="0" borderId="0" xfId="0" applyNumberFormat="1" applyBorder="1"/>
    <xf numFmtId="167" fontId="1" fillId="0" borderId="7" xfId="1" applyNumberFormat="1" applyFont="1" applyFill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/>
    <xf numFmtId="3" fontId="2" fillId="0" borderId="0" xfId="0" applyNumberFormat="1" applyFont="1" applyBorder="1"/>
    <xf numFmtId="167" fontId="1" fillId="0" borderId="7" xfId="1" applyNumberFormat="1" applyFont="1" applyBorder="1" applyAlignment="1">
      <alignment horizontal="right"/>
    </xf>
    <xf numFmtId="167" fontId="3" fillId="0" borderId="0" xfId="0" applyNumberFormat="1" applyFont="1"/>
    <xf numFmtId="167" fontId="0" fillId="0" borderId="0" xfId="0" applyNumberFormat="1"/>
    <xf numFmtId="0" fontId="1" fillId="0" borderId="1" xfId="0" applyFont="1" applyFill="1" applyBorder="1"/>
    <xf numFmtId="167" fontId="8" fillId="0" borderId="0" xfId="0" applyNumberFormat="1" applyFont="1"/>
    <xf numFmtId="3" fontId="3" fillId="0" borderId="7" xfId="1" applyNumberFormat="1" applyFont="1" applyFill="1" applyBorder="1" applyAlignment="1">
      <alignment horizontal="right"/>
    </xf>
    <xf numFmtId="0" fontId="0" fillId="0" borderId="2" xfId="0" applyBorder="1"/>
    <xf numFmtId="167" fontId="1" fillId="0" borderId="0" xfId="0" applyNumberFormat="1" applyFont="1"/>
    <xf numFmtId="167" fontId="2" fillId="0" borderId="0" xfId="0" applyNumberFormat="1" applyFont="1" applyBorder="1"/>
    <xf numFmtId="166" fontId="3" fillId="0" borderId="2" xfId="1" applyNumberFormat="1" applyFont="1" applyFill="1" applyBorder="1" applyAlignment="1">
      <alignment horizontal="right"/>
    </xf>
    <xf numFmtId="167" fontId="2" fillId="0" borderId="0" xfId="0" applyNumberFormat="1" applyFont="1"/>
    <xf numFmtId="167" fontId="1" fillId="0" borderId="0" xfId="1" applyNumberFormat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28.42578125" style="15" customWidth="1"/>
    <col min="2" max="2" width="10.28515625" style="15" customWidth="1"/>
    <col min="3" max="3" width="10.85546875" style="15" customWidth="1"/>
    <col min="4" max="4" width="10.140625" style="15" customWidth="1"/>
    <col min="5" max="5" width="9.28515625" style="15" customWidth="1"/>
    <col min="6" max="6" width="10" style="15" customWidth="1"/>
    <col min="7" max="7" width="9.7109375" style="15" customWidth="1"/>
    <col min="8" max="8" width="9.5703125" style="15" customWidth="1"/>
    <col min="9" max="9" width="8.42578125" style="21" customWidth="1"/>
    <col min="10" max="10" width="8.42578125" style="12" customWidth="1"/>
    <col min="11" max="11" width="11.42578125" style="12"/>
    <col min="12" max="12" width="11.85546875" style="41" customWidth="1"/>
    <col min="13" max="15" width="11.42578125" style="1"/>
    <col min="16" max="16" width="15.85546875" style="1" customWidth="1"/>
    <col min="17" max="16384" width="11.42578125" style="1"/>
  </cols>
  <sheetData>
    <row r="1" spans="1:19" s="16" customFormat="1" ht="18" customHeight="1" x14ac:dyDescent="0.25">
      <c r="A1" s="57" t="s">
        <v>57</v>
      </c>
      <c r="B1" s="57"/>
      <c r="C1" s="57"/>
      <c r="D1" s="57"/>
      <c r="E1" s="57"/>
      <c r="F1" s="57"/>
      <c r="G1" s="57"/>
      <c r="H1" s="57"/>
      <c r="I1" s="57"/>
      <c r="J1" s="57"/>
      <c r="K1" s="12"/>
      <c r="L1" s="40"/>
      <c r="M1" s="25"/>
      <c r="N1" s="25"/>
      <c r="O1" s="39"/>
    </row>
    <row r="2" spans="1:19" ht="12.7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O2" s="39"/>
    </row>
    <row r="3" spans="1:19" ht="21.95" customHeight="1" x14ac:dyDescent="0.2">
      <c r="A3" s="59" t="s">
        <v>9</v>
      </c>
      <c r="B3" s="56" t="s">
        <v>7</v>
      </c>
      <c r="C3" s="62"/>
      <c r="D3" s="62"/>
      <c r="E3" s="62"/>
      <c r="F3" s="62"/>
      <c r="G3" s="62"/>
      <c r="H3" s="62"/>
      <c r="I3" s="62"/>
      <c r="J3" s="62"/>
      <c r="O3" s="29"/>
    </row>
    <row r="4" spans="1:19" ht="21.95" customHeight="1" x14ac:dyDescent="0.2">
      <c r="A4" s="60"/>
      <c r="B4" s="63" t="s">
        <v>3</v>
      </c>
      <c r="C4" s="63" t="s">
        <v>10</v>
      </c>
      <c r="D4" s="56" t="s">
        <v>0</v>
      </c>
      <c r="E4" s="62"/>
      <c r="F4" s="62"/>
      <c r="G4" s="62"/>
      <c r="H4" s="62"/>
      <c r="I4" s="62"/>
      <c r="J4" s="62"/>
      <c r="M4" s="29"/>
      <c r="N4" s="29"/>
      <c r="O4" s="29"/>
    </row>
    <row r="5" spans="1:19" ht="21.95" customHeight="1" x14ac:dyDescent="0.2">
      <c r="A5" s="60"/>
      <c r="B5" s="64"/>
      <c r="C5" s="64"/>
      <c r="D5" s="66" t="s">
        <v>1</v>
      </c>
      <c r="E5" s="67"/>
      <c r="F5" s="67"/>
      <c r="G5" s="68"/>
      <c r="H5" s="56" t="s">
        <v>2</v>
      </c>
      <c r="I5" s="62"/>
      <c r="J5" s="62"/>
      <c r="M5" s="29"/>
      <c r="N5" s="29"/>
      <c r="O5" s="29"/>
    </row>
    <row r="6" spans="1:19" ht="13.5" customHeight="1" x14ac:dyDescent="0.2">
      <c r="A6" s="60"/>
      <c r="B6" s="64"/>
      <c r="C6" s="64"/>
      <c r="D6" s="64" t="s">
        <v>3</v>
      </c>
      <c r="E6" s="64" t="s">
        <v>4</v>
      </c>
      <c r="F6" s="64" t="s">
        <v>6</v>
      </c>
      <c r="G6" s="63" t="s">
        <v>59</v>
      </c>
      <c r="H6" s="63" t="s">
        <v>3</v>
      </c>
      <c r="I6" s="63" t="s">
        <v>11</v>
      </c>
      <c r="J6" s="56" t="s">
        <v>8</v>
      </c>
      <c r="M6" s="25"/>
      <c r="N6" s="25"/>
      <c r="O6" s="39"/>
    </row>
    <row r="7" spans="1:19" ht="14.1" customHeight="1" x14ac:dyDescent="0.2">
      <c r="A7" s="60"/>
      <c r="B7" s="64"/>
      <c r="C7" s="64"/>
      <c r="D7" s="64"/>
      <c r="E7" s="64"/>
      <c r="F7" s="64"/>
      <c r="G7" s="64"/>
      <c r="H7" s="64"/>
      <c r="I7" s="64"/>
      <c r="J7" s="56"/>
      <c r="M7" s="25"/>
      <c r="N7" s="25"/>
      <c r="O7" s="29"/>
    </row>
    <row r="8" spans="1:19" ht="14.1" customHeight="1" x14ac:dyDescent="0.2">
      <c r="A8" s="60"/>
      <c r="B8" s="64"/>
      <c r="C8" s="64"/>
      <c r="D8" s="64"/>
      <c r="E8" s="64"/>
      <c r="F8" s="64"/>
      <c r="G8" s="64"/>
      <c r="H8" s="64"/>
      <c r="I8" s="64"/>
      <c r="J8" s="56"/>
      <c r="M8" s="25"/>
      <c r="N8" s="25"/>
      <c r="O8" s="39"/>
    </row>
    <row r="9" spans="1:19" ht="14.1" customHeight="1" x14ac:dyDescent="0.2">
      <c r="A9" s="61"/>
      <c r="B9" s="65"/>
      <c r="C9" s="65"/>
      <c r="D9" s="65"/>
      <c r="E9" s="65"/>
      <c r="F9" s="65"/>
      <c r="G9" s="65"/>
      <c r="H9" s="65"/>
      <c r="I9" s="65"/>
      <c r="J9" s="56"/>
      <c r="O9" s="39"/>
    </row>
    <row r="10" spans="1:19" ht="12.75" customHeight="1" x14ac:dyDescent="0.2">
      <c r="A10" s="2"/>
      <c r="B10" s="3"/>
      <c r="C10" s="4"/>
      <c r="D10" s="5"/>
      <c r="E10" s="5"/>
      <c r="F10" s="5"/>
      <c r="G10" s="5"/>
      <c r="H10" s="5"/>
      <c r="I10" s="19"/>
      <c r="J10" s="6"/>
      <c r="M10" s="25"/>
      <c r="N10" s="25"/>
      <c r="O10" s="39"/>
      <c r="P10" s="38"/>
    </row>
    <row r="11" spans="1:19" s="17" customFormat="1" ht="25.5" customHeight="1" x14ac:dyDescent="0.2">
      <c r="A11" s="34" t="s">
        <v>42</v>
      </c>
      <c r="B11" s="7">
        <f>SUM(B12+B21+B25)</f>
        <v>3314632</v>
      </c>
      <c r="C11" s="52">
        <f>SUM(C12,C21,C25)</f>
        <v>100</v>
      </c>
      <c r="D11" s="7">
        <f t="shared" ref="D11:J11" si="0">SUM(D12+D21+D25)</f>
        <v>2240566</v>
      </c>
      <c r="E11" s="7">
        <f t="shared" si="0"/>
        <v>1879811</v>
      </c>
      <c r="F11" s="7">
        <f t="shared" si="0"/>
        <v>325829</v>
      </c>
      <c r="G11" s="7">
        <f>SUM(G25)</f>
        <v>34926</v>
      </c>
      <c r="H11" s="7">
        <f t="shared" si="0"/>
        <v>1074066</v>
      </c>
      <c r="I11" s="7">
        <f t="shared" si="0"/>
        <v>839285</v>
      </c>
      <c r="J11" s="48">
        <f t="shared" si="0"/>
        <v>234781</v>
      </c>
      <c r="K11" s="12"/>
      <c r="L11" s="25"/>
      <c r="M11" s="1"/>
      <c r="N11" s="1"/>
      <c r="O11" s="39"/>
      <c r="P11" s="29"/>
      <c r="Q11" s="29"/>
    </row>
    <row r="12" spans="1:19" s="18" customFormat="1" ht="21" customHeight="1" x14ac:dyDescent="0.25">
      <c r="A12" s="2" t="s">
        <v>39</v>
      </c>
      <c r="B12" s="7">
        <f>SUM(B14:B20)</f>
        <v>2995958</v>
      </c>
      <c r="C12" s="52">
        <f>(B12/$B$11)*100</f>
        <v>90.385840720779868</v>
      </c>
      <c r="D12" s="7">
        <f t="shared" ref="D12:J12" si="1">SUM(D14:D20)</f>
        <v>1977945</v>
      </c>
      <c r="E12" s="7">
        <f t="shared" si="1"/>
        <v>1684964</v>
      </c>
      <c r="F12" s="7">
        <f t="shared" si="1"/>
        <v>292981</v>
      </c>
      <c r="G12" s="7" t="s">
        <v>48</v>
      </c>
      <c r="H12" s="7">
        <f t="shared" si="1"/>
        <v>1018013</v>
      </c>
      <c r="I12" s="7">
        <f t="shared" si="1"/>
        <v>783889</v>
      </c>
      <c r="J12" s="48">
        <f t="shared" si="1"/>
        <v>234124</v>
      </c>
      <c r="K12" s="12"/>
      <c r="L12" s="29"/>
      <c r="M12" s="20"/>
      <c r="N12" s="1"/>
      <c r="O12" s="39"/>
      <c r="P12" s="29"/>
      <c r="Q12" s="29"/>
    </row>
    <row r="13" spans="1:19" ht="18" customHeight="1" x14ac:dyDescent="0.2">
      <c r="A13" s="23" t="s">
        <v>5</v>
      </c>
      <c r="B13" s="7"/>
      <c r="C13" s="27"/>
      <c r="D13" s="26"/>
      <c r="E13" s="27"/>
      <c r="F13" s="27"/>
      <c r="G13" s="27"/>
      <c r="H13" s="26"/>
      <c r="I13" s="28"/>
      <c r="J13" s="36"/>
      <c r="L13" s="29"/>
      <c r="M13" s="20"/>
      <c r="N13" s="25"/>
      <c r="O13" s="29"/>
      <c r="S13" s="29"/>
    </row>
    <row r="14" spans="1:19" ht="18" customHeight="1" x14ac:dyDescent="0.2">
      <c r="A14" s="23" t="s">
        <v>12</v>
      </c>
      <c r="B14" s="7">
        <f>SUM(D14+H14)</f>
        <v>2743630</v>
      </c>
      <c r="C14" s="33">
        <f>(B14/$B$11)*100</f>
        <v>82.773291273360059</v>
      </c>
      <c r="D14" s="26">
        <f t="shared" ref="D14:D20" si="2">SUM(E14:G14)</f>
        <v>1792322</v>
      </c>
      <c r="E14" s="37">
        <v>1503145</v>
      </c>
      <c r="F14" s="37">
        <v>289177</v>
      </c>
      <c r="G14" s="27" t="s">
        <v>48</v>
      </c>
      <c r="H14" s="26">
        <f t="shared" ref="H14:H20" si="3">SUM(I14:J14)</f>
        <v>951308</v>
      </c>
      <c r="I14" s="43">
        <v>721441</v>
      </c>
      <c r="J14" s="43">
        <v>229867</v>
      </c>
      <c r="L14" s="42"/>
      <c r="M14" s="20"/>
      <c r="O14" s="39"/>
      <c r="R14" s="38"/>
      <c r="S14" s="42"/>
    </row>
    <row r="15" spans="1:19" ht="18" customHeight="1" x14ac:dyDescent="0.2">
      <c r="A15" s="23" t="s">
        <v>13</v>
      </c>
      <c r="B15" s="7">
        <f t="shared" ref="B15:B24" si="4">SUM(D15+H15)</f>
        <v>1326</v>
      </c>
      <c r="C15" s="33">
        <f>(B15/$B$11)*100</f>
        <v>4.000444091531126E-2</v>
      </c>
      <c r="D15" s="26">
        <f t="shared" si="2"/>
        <v>1322</v>
      </c>
      <c r="E15" s="27">
        <v>506</v>
      </c>
      <c r="F15" s="27">
        <v>816</v>
      </c>
      <c r="G15" s="27" t="s">
        <v>48</v>
      </c>
      <c r="H15" s="26">
        <f t="shared" si="3"/>
        <v>4</v>
      </c>
      <c r="I15" s="49">
        <v>4</v>
      </c>
      <c r="J15" s="37">
        <v>0</v>
      </c>
      <c r="K15" s="41"/>
      <c r="L15" s="44"/>
      <c r="M15" s="25"/>
      <c r="N15" s="25"/>
      <c r="O15" s="39"/>
      <c r="S15" s="29"/>
    </row>
    <row r="16" spans="1:19" ht="18" customHeight="1" x14ac:dyDescent="0.2">
      <c r="A16" s="23" t="s">
        <v>14</v>
      </c>
      <c r="B16" s="7">
        <f t="shared" si="4"/>
        <v>626</v>
      </c>
      <c r="C16" s="33">
        <f>(B16/$B$11)*100</f>
        <v>1.8885957777514971E-2</v>
      </c>
      <c r="D16" s="26">
        <f t="shared" si="2"/>
        <v>551</v>
      </c>
      <c r="E16" s="27">
        <v>536</v>
      </c>
      <c r="F16" s="27">
        <v>15</v>
      </c>
      <c r="G16" s="27" t="s">
        <v>48</v>
      </c>
      <c r="H16" s="26">
        <f t="shared" si="3"/>
        <v>75</v>
      </c>
      <c r="I16" s="27">
        <v>72</v>
      </c>
      <c r="J16" s="29">
        <v>3</v>
      </c>
      <c r="L16"/>
      <c r="M16" s="25"/>
      <c r="N16" s="25"/>
      <c r="O16" s="39"/>
      <c r="S16" s="29"/>
    </row>
    <row r="17" spans="1:19" ht="18" customHeight="1" x14ac:dyDescent="0.2">
      <c r="A17" s="23" t="s">
        <v>53</v>
      </c>
      <c r="B17" s="7"/>
      <c r="C17" s="33"/>
      <c r="D17" s="26"/>
      <c r="E17" s="27"/>
      <c r="F17" s="27"/>
      <c r="G17" s="27"/>
      <c r="H17" s="26"/>
      <c r="I17" s="27"/>
      <c r="J17" s="29"/>
      <c r="L17"/>
      <c r="M17" s="25"/>
      <c r="N17" s="25"/>
      <c r="O17" s="39"/>
      <c r="S17" s="29"/>
    </row>
    <row r="18" spans="1:19" ht="18" customHeight="1" x14ac:dyDescent="0.2">
      <c r="A18" s="23" t="s">
        <v>52</v>
      </c>
      <c r="B18" s="7">
        <f t="shared" si="4"/>
        <v>215611</v>
      </c>
      <c r="C18" s="33">
        <f t="shared" ref="C18:C39" si="5">(B18/$B$11)*100</f>
        <v>6.504824668319138</v>
      </c>
      <c r="D18" s="26">
        <f t="shared" si="2"/>
        <v>151395</v>
      </c>
      <c r="E18" s="27">
        <v>149191</v>
      </c>
      <c r="F18" s="27">
        <v>2204</v>
      </c>
      <c r="G18" s="27" t="s">
        <v>48</v>
      </c>
      <c r="H18" s="26">
        <f t="shared" si="3"/>
        <v>64216</v>
      </c>
      <c r="I18" s="27">
        <v>60101</v>
      </c>
      <c r="J18" s="29">
        <v>4115</v>
      </c>
      <c r="K18" s="41"/>
      <c r="L18"/>
      <c r="O18" s="39"/>
      <c r="S18" s="29"/>
    </row>
    <row r="19" spans="1:19" ht="18" customHeight="1" x14ac:dyDescent="0.2">
      <c r="A19" s="23" t="s">
        <v>15</v>
      </c>
      <c r="B19" s="7">
        <f t="shared" si="4"/>
        <v>5818</v>
      </c>
      <c r="C19" s="33">
        <f>(B19/$B$11)*100</f>
        <v>0.17552476413671261</v>
      </c>
      <c r="D19" s="26">
        <f t="shared" si="2"/>
        <v>3653</v>
      </c>
      <c r="E19" s="27">
        <v>3517</v>
      </c>
      <c r="F19" s="27">
        <v>136</v>
      </c>
      <c r="G19" s="27" t="s">
        <v>48</v>
      </c>
      <c r="H19" s="26">
        <f t="shared" si="3"/>
        <v>2165</v>
      </c>
      <c r="I19" s="27">
        <v>2122</v>
      </c>
      <c r="J19" s="29">
        <v>43</v>
      </c>
      <c r="K19" s="41"/>
      <c r="L19" s="29"/>
      <c r="M19" s="25"/>
      <c r="N19" s="25"/>
      <c r="O19" s="29"/>
      <c r="S19" s="29"/>
    </row>
    <row r="20" spans="1:19" ht="18" customHeight="1" x14ac:dyDescent="0.2">
      <c r="A20" s="23" t="s">
        <v>16</v>
      </c>
      <c r="B20" s="7">
        <f t="shared" si="4"/>
        <v>28947</v>
      </c>
      <c r="C20" s="33">
        <f t="shared" si="5"/>
        <v>0.87330961627112758</v>
      </c>
      <c r="D20" s="26">
        <f t="shared" si="2"/>
        <v>28702</v>
      </c>
      <c r="E20" s="27">
        <v>28069</v>
      </c>
      <c r="F20" s="27">
        <v>633</v>
      </c>
      <c r="G20" s="27" t="s">
        <v>48</v>
      </c>
      <c r="H20" s="26">
        <f t="shared" si="3"/>
        <v>245</v>
      </c>
      <c r="I20" s="27">
        <v>149</v>
      </c>
      <c r="J20" s="29">
        <v>96</v>
      </c>
      <c r="K20" s="41"/>
      <c r="L20"/>
      <c r="M20" s="41"/>
      <c r="N20" s="41"/>
      <c r="O20" s="29"/>
    </row>
    <row r="21" spans="1:19" s="18" customFormat="1" ht="18" customHeight="1" x14ac:dyDescent="0.25">
      <c r="A21" s="2" t="s">
        <v>40</v>
      </c>
      <c r="B21" s="7">
        <f>SUM(B22:B24)</f>
        <v>234394</v>
      </c>
      <c r="C21" s="52">
        <f t="shared" si="5"/>
        <v>7.0714939094294635</v>
      </c>
      <c r="D21" s="7">
        <f t="shared" ref="D21:J21" si="6">SUM(D22:D24)</f>
        <v>179332</v>
      </c>
      <c r="E21" s="7">
        <f t="shared" si="6"/>
        <v>165692</v>
      </c>
      <c r="F21" s="7">
        <f t="shared" si="6"/>
        <v>13640</v>
      </c>
      <c r="G21" s="7" t="s">
        <v>48</v>
      </c>
      <c r="H21" s="7">
        <f t="shared" si="6"/>
        <v>55062</v>
      </c>
      <c r="I21" s="7">
        <f t="shared" si="6"/>
        <v>54645</v>
      </c>
      <c r="J21" s="48">
        <f t="shared" si="6"/>
        <v>417</v>
      </c>
      <c r="K21" s="24"/>
      <c r="L21" s="45"/>
      <c r="M21" s="1"/>
      <c r="N21" s="1"/>
      <c r="O21" s="29"/>
    </row>
    <row r="22" spans="1:19" ht="18" customHeight="1" x14ac:dyDescent="0.2">
      <c r="A22" s="23" t="s">
        <v>17</v>
      </c>
      <c r="B22" s="7">
        <f t="shared" si="4"/>
        <v>88120</v>
      </c>
      <c r="C22" s="33">
        <f t="shared" si="5"/>
        <v>2.6585153344322991</v>
      </c>
      <c r="D22" s="26">
        <f>SUM(E22:G22)</f>
        <v>80311</v>
      </c>
      <c r="E22" s="27">
        <v>79567</v>
      </c>
      <c r="F22" s="30">
        <v>744</v>
      </c>
      <c r="G22" s="27" t="s">
        <v>48</v>
      </c>
      <c r="H22" s="26">
        <f>SUM(I22:J22)</f>
        <v>7809</v>
      </c>
      <c r="I22" s="27">
        <v>7741</v>
      </c>
      <c r="J22" s="29">
        <v>68</v>
      </c>
      <c r="K22" s="41"/>
      <c r="L22" s="44"/>
      <c r="M22" s="29"/>
      <c r="N22" s="29"/>
      <c r="O22" s="39"/>
      <c r="S22" s="38"/>
    </row>
    <row r="23" spans="1:19" ht="18" customHeight="1" x14ac:dyDescent="0.2">
      <c r="A23" s="23" t="s">
        <v>18</v>
      </c>
      <c r="B23" s="7">
        <f t="shared" si="4"/>
        <v>138930</v>
      </c>
      <c r="C23" s="33">
        <f t="shared" si="5"/>
        <v>4.1914155176200554</v>
      </c>
      <c r="D23" s="26">
        <f>SUM(E23:G23)</f>
        <v>94683</v>
      </c>
      <c r="E23" s="27">
        <v>82681</v>
      </c>
      <c r="F23" s="29">
        <v>12002</v>
      </c>
      <c r="G23" s="27" t="s">
        <v>48</v>
      </c>
      <c r="H23" s="26">
        <f>SUM(I23:J23)</f>
        <v>44247</v>
      </c>
      <c r="I23" s="27">
        <v>43911</v>
      </c>
      <c r="J23" s="29">
        <v>336</v>
      </c>
      <c r="K23" s="24"/>
      <c r="L23"/>
      <c r="M23" s="29"/>
      <c r="N23" s="29"/>
      <c r="O23" s="39"/>
    </row>
    <row r="24" spans="1:19" ht="18" customHeight="1" x14ac:dyDescent="0.2">
      <c r="A24" s="23" t="s">
        <v>38</v>
      </c>
      <c r="B24" s="7">
        <f t="shared" si="4"/>
        <v>7344</v>
      </c>
      <c r="C24" s="33">
        <f t="shared" si="5"/>
        <v>0.22156305737710855</v>
      </c>
      <c r="D24" s="26">
        <f>SUM(E24:G24)</f>
        <v>4338</v>
      </c>
      <c r="E24" s="27">
        <v>3444</v>
      </c>
      <c r="F24" s="30">
        <v>894</v>
      </c>
      <c r="G24" s="27" t="s">
        <v>48</v>
      </c>
      <c r="H24" s="26">
        <f>SUM(I24:J24)</f>
        <v>3006</v>
      </c>
      <c r="I24" s="27">
        <v>2993</v>
      </c>
      <c r="J24" s="29">
        <v>13</v>
      </c>
      <c r="K24" s="41"/>
      <c r="L24"/>
      <c r="M24" s="29"/>
      <c r="N24" s="29"/>
      <c r="O24" s="39"/>
    </row>
    <row r="25" spans="1:19" s="18" customFormat="1" ht="18" customHeight="1" x14ac:dyDescent="0.25">
      <c r="A25" s="2" t="s">
        <v>41</v>
      </c>
      <c r="B25" s="7">
        <f>SUM(B26:B53)</f>
        <v>84280</v>
      </c>
      <c r="C25" s="52">
        <f>(B25/$B$11)*100</f>
        <v>2.5426653697906736</v>
      </c>
      <c r="D25" s="7">
        <f t="shared" ref="D25:J25" si="7">SUM(D26:D53)</f>
        <v>83289</v>
      </c>
      <c r="E25" s="7">
        <f t="shared" si="7"/>
        <v>29155</v>
      </c>
      <c r="F25" s="7">
        <f t="shared" si="7"/>
        <v>19208</v>
      </c>
      <c r="G25" s="7">
        <f t="shared" si="7"/>
        <v>34926</v>
      </c>
      <c r="H25" s="7">
        <f t="shared" si="7"/>
        <v>991</v>
      </c>
      <c r="I25" s="7">
        <f t="shared" si="7"/>
        <v>751</v>
      </c>
      <c r="J25" s="48">
        <f t="shared" si="7"/>
        <v>240</v>
      </c>
      <c r="K25" s="24"/>
      <c r="L25" s="29"/>
      <c r="M25" s="29"/>
      <c r="N25" s="29"/>
      <c r="O25" s="25"/>
      <c r="P25" s="1"/>
      <c r="Q25" s="1"/>
      <c r="R25" s="1"/>
      <c r="S25" s="1"/>
    </row>
    <row r="26" spans="1:19" ht="18" customHeight="1" x14ac:dyDescent="0.2">
      <c r="A26" s="23" t="s">
        <v>19</v>
      </c>
      <c r="B26" s="7">
        <f>SUM(D26+H26)</f>
        <v>2255</v>
      </c>
      <c r="C26" s="33">
        <f>(B26/$B$11)*100</f>
        <v>6.8031684965329478E-2</v>
      </c>
      <c r="D26" s="26">
        <f>SUM(E26:G26)</f>
        <v>2252</v>
      </c>
      <c r="E26" s="27">
        <v>2250</v>
      </c>
      <c r="F26" s="30">
        <v>2</v>
      </c>
      <c r="G26" s="27" t="s">
        <v>48</v>
      </c>
      <c r="H26" s="31">
        <f t="shared" ref="H26:H53" si="8">SUM(I26:J26)</f>
        <v>3</v>
      </c>
      <c r="I26" s="30">
        <v>3</v>
      </c>
      <c r="J26" s="30">
        <v>0</v>
      </c>
      <c r="K26" s="41"/>
      <c r="L26"/>
      <c r="M26" s="29"/>
      <c r="N26" s="25"/>
      <c r="O26" s="29"/>
    </row>
    <row r="27" spans="1:19" ht="18" customHeight="1" x14ac:dyDescent="0.2">
      <c r="A27" s="23" t="s">
        <v>50</v>
      </c>
      <c r="B27" s="7">
        <f t="shared" ref="B27:B53" si="9">SUM(D27+H27)</f>
        <v>15040</v>
      </c>
      <c r="C27" s="33">
        <f t="shared" si="5"/>
        <v>0.45374569484636607</v>
      </c>
      <c r="D27" s="26">
        <f t="shared" ref="D27:D53" si="10">SUM(E27:G27)</f>
        <v>14929</v>
      </c>
      <c r="E27" s="27">
        <v>7815</v>
      </c>
      <c r="F27" s="30">
        <v>7114</v>
      </c>
      <c r="G27" s="27" t="s">
        <v>48</v>
      </c>
      <c r="H27" s="31">
        <f t="shared" si="8"/>
        <v>111</v>
      </c>
      <c r="I27" s="29">
        <v>109</v>
      </c>
      <c r="J27" s="30">
        <v>2</v>
      </c>
      <c r="K27" s="24"/>
      <c r="L27" s="45"/>
      <c r="M27" s="54"/>
      <c r="N27" s="54"/>
      <c r="O27" s="39"/>
      <c r="P27" s="53"/>
    </row>
    <row r="28" spans="1:19" ht="18" customHeight="1" x14ac:dyDescent="0.2">
      <c r="A28" s="46" t="s">
        <v>20</v>
      </c>
      <c r="B28" s="7">
        <f t="shared" si="9"/>
        <v>1094</v>
      </c>
      <c r="C28" s="33">
        <f>(B28/$B$11)*100</f>
        <v>3.3005172218213058E-2</v>
      </c>
      <c r="D28" s="26">
        <f t="shared" si="10"/>
        <v>1048</v>
      </c>
      <c r="E28" s="27">
        <v>196</v>
      </c>
      <c r="F28" s="30">
        <v>852</v>
      </c>
      <c r="G28" s="27" t="s">
        <v>48</v>
      </c>
      <c r="H28" s="31">
        <f t="shared" si="8"/>
        <v>46</v>
      </c>
      <c r="I28" s="30">
        <v>40</v>
      </c>
      <c r="J28" s="30">
        <v>6</v>
      </c>
      <c r="K28" s="41"/>
      <c r="L28" s="50"/>
      <c r="O28" s="39"/>
    </row>
    <row r="29" spans="1:19" ht="18" customHeight="1" x14ac:dyDescent="0.2">
      <c r="A29" s="23" t="s">
        <v>45</v>
      </c>
      <c r="B29" s="7">
        <f t="shared" si="9"/>
        <v>34</v>
      </c>
      <c r="C29" s="33">
        <f t="shared" si="5"/>
        <v>1.0257548952643913E-3</v>
      </c>
      <c r="D29" s="26">
        <f t="shared" si="10"/>
        <v>28</v>
      </c>
      <c r="E29" s="27">
        <v>8</v>
      </c>
      <c r="F29" s="30">
        <v>20</v>
      </c>
      <c r="G29" s="27" t="s">
        <v>48</v>
      </c>
      <c r="H29" s="31">
        <f t="shared" si="8"/>
        <v>6</v>
      </c>
      <c r="I29" s="30">
        <v>6</v>
      </c>
      <c r="J29" s="30">
        <v>0</v>
      </c>
      <c r="K29" s="41"/>
      <c r="L29" s="15"/>
    </row>
    <row r="30" spans="1:19" ht="18" customHeight="1" x14ac:dyDescent="0.2">
      <c r="A30" s="23" t="s">
        <v>13</v>
      </c>
      <c r="B30" s="7">
        <f t="shared" si="9"/>
        <v>400</v>
      </c>
      <c r="C30" s="33">
        <f t="shared" si="5"/>
        <v>1.2067704650169311E-2</v>
      </c>
      <c r="D30" s="26">
        <f t="shared" si="10"/>
        <v>396</v>
      </c>
      <c r="E30" s="27">
        <v>373</v>
      </c>
      <c r="F30" s="30">
        <v>23</v>
      </c>
      <c r="G30" s="27" t="s">
        <v>48</v>
      </c>
      <c r="H30" s="31">
        <f t="shared" si="8"/>
        <v>4</v>
      </c>
      <c r="I30" s="30">
        <v>4</v>
      </c>
      <c r="J30" s="30">
        <v>0</v>
      </c>
      <c r="K30" s="41"/>
      <c r="L30" s="50"/>
    </row>
    <row r="31" spans="1:19" ht="18" customHeight="1" x14ac:dyDescent="0.2">
      <c r="A31" s="23" t="s">
        <v>21</v>
      </c>
      <c r="B31" s="7">
        <f t="shared" si="9"/>
        <v>11</v>
      </c>
      <c r="C31" s="33">
        <f t="shared" si="5"/>
        <v>3.3186187787965604E-4</v>
      </c>
      <c r="D31" s="26">
        <f t="shared" si="10"/>
        <v>11</v>
      </c>
      <c r="E31" s="30">
        <v>5</v>
      </c>
      <c r="F31" s="30">
        <v>6</v>
      </c>
      <c r="G31" s="27" t="s">
        <v>48</v>
      </c>
      <c r="H31" s="31">
        <f t="shared" si="8"/>
        <v>0</v>
      </c>
      <c r="I31" s="30">
        <v>0</v>
      </c>
      <c r="J31" s="30">
        <v>0</v>
      </c>
      <c r="K31" s="41"/>
      <c r="L31" s="15"/>
    </row>
    <row r="32" spans="1:19" ht="18" customHeight="1" x14ac:dyDescent="0.2">
      <c r="A32" s="23" t="s">
        <v>54</v>
      </c>
      <c r="B32" s="7">
        <f t="shared" si="9"/>
        <v>691</v>
      </c>
      <c r="C32" s="33">
        <f t="shared" si="5"/>
        <v>2.084695978316748E-2</v>
      </c>
      <c r="D32" s="26">
        <f t="shared" si="10"/>
        <v>691</v>
      </c>
      <c r="E32" s="30">
        <v>0</v>
      </c>
      <c r="F32" s="30">
        <v>0</v>
      </c>
      <c r="G32" s="27">
        <v>691</v>
      </c>
      <c r="H32" s="31">
        <f t="shared" si="8"/>
        <v>0</v>
      </c>
      <c r="I32" s="32">
        <v>0</v>
      </c>
      <c r="J32" s="30">
        <v>0</v>
      </c>
      <c r="K32" s="24"/>
      <c r="L32" s="50"/>
    </row>
    <row r="33" spans="1:19" ht="18" customHeight="1" x14ac:dyDescent="0.2">
      <c r="A33" s="23" t="s">
        <v>22</v>
      </c>
      <c r="B33" s="7">
        <f t="shared" si="9"/>
        <v>891</v>
      </c>
      <c r="C33" s="33">
        <f t="shared" si="5"/>
        <v>2.688081210825214E-2</v>
      </c>
      <c r="D33" s="26">
        <f t="shared" si="10"/>
        <v>868</v>
      </c>
      <c r="E33" s="30">
        <v>295</v>
      </c>
      <c r="F33" s="30">
        <v>573</v>
      </c>
      <c r="G33" s="27" t="s">
        <v>48</v>
      </c>
      <c r="H33" s="31">
        <f t="shared" si="8"/>
        <v>23</v>
      </c>
      <c r="I33" s="29">
        <v>21</v>
      </c>
      <c r="J33" s="30">
        <v>2</v>
      </c>
      <c r="K33" s="41"/>
      <c r="L33" s="15"/>
    </row>
    <row r="34" spans="1:19" ht="18" customHeight="1" x14ac:dyDescent="0.2">
      <c r="A34" s="46" t="s">
        <v>23</v>
      </c>
      <c r="B34" s="7">
        <f t="shared" si="9"/>
        <v>1339</v>
      </c>
      <c r="C34" s="33">
        <f t="shared" si="5"/>
        <v>4.0396641316441766E-2</v>
      </c>
      <c r="D34" s="26">
        <f t="shared" si="10"/>
        <v>1326</v>
      </c>
      <c r="E34" s="30">
        <v>397</v>
      </c>
      <c r="F34" s="30">
        <v>929</v>
      </c>
      <c r="G34" s="27" t="s">
        <v>48</v>
      </c>
      <c r="H34" s="31">
        <f t="shared" si="8"/>
        <v>13</v>
      </c>
      <c r="I34" s="29">
        <v>12</v>
      </c>
      <c r="J34" s="30">
        <v>1</v>
      </c>
      <c r="K34" s="24"/>
      <c r="L34" s="50"/>
    </row>
    <row r="35" spans="1:19" ht="18" customHeight="1" x14ac:dyDescent="0.2">
      <c r="A35" s="23" t="s">
        <v>24</v>
      </c>
      <c r="B35" s="7">
        <f t="shared" si="9"/>
        <v>115</v>
      </c>
      <c r="C35" s="33">
        <f t="shared" si="5"/>
        <v>3.4694650869236767E-3</v>
      </c>
      <c r="D35" s="26">
        <f t="shared" si="10"/>
        <v>111</v>
      </c>
      <c r="E35" s="30">
        <v>111</v>
      </c>
      <c r="F35" s="30">
        <v>0</v>
      </c>
      <c r="G35" s="27" t="s">
        <v>48</v>
      </c>
      <c r="H35" s="31">
        <f t="shared" si="8"/>
        <v>4</v>
      </c>
      <c r="I35" s="30">
        <v>4</v>
      </c>
      <c r="J35" s="30">
        <v>0</v>
      </c>
      <c r="K35" s="41"/>
      <c r="L35" s="15"/>
    </row>
    <row r="36" spans="1:19" ht="18" customHeight="1" x14ac:dyDescent="0.2">
      <c r="A36" s="23" t="s">
        <v>25</v>
      </c>
      <c r="B36" s="7">
        <f t="shared" si="9"/>
        <v>286</v>
      </c>
      <c r="C36" s="33">
        <f t="shared" si="5"/>
        <v>8.6284088248710557E-3</v>
      </c>
      <c r="D36" s="26">
        <f t="shared" si="10"/>
        <v>286</v>
      </c>
      <c r="E36" s="30">
        <v>285</v>
      </c>
      <c r="F36" s="30">
        <v>1</v>
      </c>
      <c r="G36" s="27" t="s">
        <v>48</v>
      </c>
      <c r="H36" s="31">
        <f t="shared" si="8"/>
        <v>0</v>
      </c>
      <c r="I36" s="29">
        <v>0</v>
      </c>
      <c r="J36" s="30">
        <v>0</v>
      </c>
      <c r="K36" s="41"/>
      <c r="L36" s="50"/>
    </row>
    <row r="37" spans="1:19" ht="18" customHeight="1" x14ac:dyDescent="0.2">
      <c r="A37" s="23" t="s">
        <v>26</v>
      </c>
      <c r="B37" s="7">
        <f t="shared" si="9"/>
        <v>6090</v>
      </c>
      <c r="C37" s="33">
        <f t="shared" si="5"/>
        <v>0.18373080329882774</v>
      </c>
      <c r="D37" s="26">
        <f t="shared" si="10"/>
        <v>5844</v>
      </c>
      <c r="E37" s="30">
        <v>3750</v>
      </c>
      <c r="F37" s="30">
        <v>2094</v>
      </c>
      <c r="G37" s="27" t="s">
        <v>48</v>
      </c>
      <c r="H37" s="31">
        <f t="shared" si="8"/>
        <v>246</v>
      </c>
      <c r="I37" s="29">
        <v>40</v>
      </c>
      <c r="J37" s="30">
        <v>206</v>
      </c>
      <c r="K37" s="41"/>
      <c r="L37" s="15"/>
    </row>
    <row r="38" spans="1:19" ht="18" customHeight="1" x14ac:dyDescent="0.2">
      <c r="A38" s="23" t="s">
        <v>27</v>
      </c>
      <c r="B38" s="7">
        <f t="shared" si="9"/>
        <v>4625</v>
      </c>
      <c r="C38" s="33">
        <f t="shared" si="5"/>
        <v>0.13953283501758265</v>
      </c>
      <c r="D38" s="26">
        <f t="shared" si="10"/>
        <v>4355</v>
      </c>
      <c r="E38" s="30">
        <v>3396</v>
      </c>
      <c r="F38" s="30">
        <v>959</v>
      </c>
      <c r="G38" s="27" t="s">
        <v>48</v>
      </c>
      <c r="H38" s="31">
        <f t="shared" si="8"/>
        <v>270</v>
      </c>
      <c r="I38" s="29">
        <v>270</v>
      </c>
      <c r="J38" s="30">
        <v>0</v>
      </c>
      <c r="K38" s="41"/>
      <c r="L38" s="50"/>
    </row>
    <row r="39" spans="1:19" ht="18" customHeight="1" x14ac:dyDescent="0.2">
      <c r="A39" s="23" t="s">
        <v>28</v>
      </c>
      <c r="B39" s="7">
        <f t="shared" si="9"/>
        <v>7083</v>
      </c>
      <c r="C39" s="33">
        <f t="shared" si="5"/>
        <v>0.21368888009287304</v>
      </c>
      <c r="D39" s="26">
        <f t="shared" si="10"/>
        <v>7041</v>
      </c>
      <c r="E39" s="30">
        <v>3533</v>
      </c>
      <c r="F39" s="30">
        <v>3508</v>
      </c>
      <c r="G39" s="27" t="s">
        <v>48</v>
      </c>
      <c r="H39" s="31">
        <f t="shared" si="8"/>
        <v>42</v>
      </c>
      <c r="I39" s="29">
        <v>37</v>
      </c>
      <c r="J39" s="30">
        <v>5</v>
      </c>
      <c r="K39" s="41"/>
      <c r="L39" s="15"/>
    </row>
    <row r="40" spans="1:19" ht="18" customHeight="1" x14ac:dyDescent="0.2">
      <c r="A40" s="23" t="s">
        <v>55</v>
      </c>
      <c r="B40" s="7">
        <f t="shared" si="9"/>
        <v>17968</v>
      </c>
      <c r="C40" s="33">
        <f>(B40/$B$11)*100</f>
        <v>0.54208129288560547</v>
      </c>
      <c r="D40" s="26">
        <f t="shared" si="10"/>
        <v>17968</v>
      </c>
      <c r="E40" s="30">
        <v>0</v>
      </c>
      <c r="F40" s="30">
        <v>0</v>
      </c>
      <c r="G40" s="27">
        <v>17968</v>
      </c>
      <c r="H40" s="31">
        <f t="shared" si="8"/>
        <v>0</v>
      </c>
      <c r="I40" s="29">
        <v>0</v>
      </c>
      <c r="J40" s="30">
        <v>0</v>
      </c>
      <c r="K40" s="41"/>
      <c r="L40" s="44"/>
      <c r="M40" s="55"/>
      <c r="N40" s="55"/>
      <c r="S40" s="41"/>
    </row>
    <row r="41" spans="1:19" ht="18" customHeight="1" x14ac:dyDescent="0.2">
      <c r="A41" s="23" t="s">
        <v>49</v>
      </c>
      <c r="B41" s="7"/>
      <c r="C41" s="33"/>
      <c r="D41" s="26"/>
      <c r="E41" s="30"/>
      <c r="F41" s="30"/>
      <c r="G41" s="27"/>
      <c r="H41" s="31"/>
      <c r="I41" s="29"/>
      <c r="J41" s="30"/>
      <c r="K41" s="41"/>
      <c r="L41" s="44"/>
      <c r="M41" s="29"/>
      <c r="N41" s="29"/>
      <c r="O41" s="29"/>
      <c r="S41" s="41"/>
    </row>
    <row r="42" spans="1:19" ht="18" customHeight="1" x14ac:dyDescent="0.2">
      <c r="A42" s="23" t="s">
        <v>51</v>
      </c>
      <c r="B42" s="7">
        <f>SUM(D42+H42)</f>
        <v>16267</v>
      </c>
      <c r="C42" s="33">
        <f>(B42/$B$11)*100</f>
        <v>0.49076337886076044</v>
      </c>
      <c r="D42" s="26">
        <f t="shared" si="10"/>
        <v>16267</v>
      </c>
      <c r="E42" s="30">
        <v>0</v>
      </c>
      <c r="F42" s="30">
        <v>0</v>
      </c>
      <c r="G42" s="27">
        <v>16267</v>
      </c>
      <c r="H42" s="31">
        <f t="shared" si="8"/>
        <v>0</v>
      </c>
      <c r="I42" s="29">
        <v>0</v>
      </c>
      <c r="J42" s="30">
        <v>0</v>
      </c>
      <c r="K42" s="41"/>
      <c r="L42"/>
      <c r="M42" s="41"/>
      <c r="N42" s="41"/>
      <c r="O42" s="29"/>
    </row>
    <row r="43" spans="1:19" ht="18" customHeight="1" x14ac:dyDescent="0.2">
      <c r="A43" s="23" t="s">
        <v>29</v>
      </c>
      <c r="B43" s="7">
        <f>SUM(D43+H43)</f>
        <v>318</v>
      </c>
      <c r="C43" s="33">
        <f t="shared" ref="C43:C53" si="11">(B43/$B$11)*100</f>
        <v>9.5938251968846026E-3</v>
      </c>
      <c r="D43" s="26">
        <f t="shared" si="10"/>
        <v>287</v>
      </c>
      <c r="E43" s="30">
        <v>286</v>
      </c>
      <c r="F43" s="30">
        <v>1</v>
      </c>
      <c r="G43" s="27" t="s">
        <v>48</v>
      </c>
      <c r="H43" s="31">
        <f t="shared" si="8"/>
        <v>31</v>
      </c>
      <c r="I43" s="29">
        <v>30</v>
      </c>
      <c r="J43" s="30">
        <v>1</v>
      </c>
      <c r="K43" s="41"/>
      <c r="L43" s="44"/>
      <c r="M43" s="41"/>
      <c r="N43" s="41"/>
      <c r="O43" s="29"/>
    </row>
    <row r="44" spans="1:19" ht="18" customHeight="1" x14ac:dyDescent="0.2">
      <c r="A44" s="23" t="s">
        <v>30</v>
      </c>
      <c r="B44" s="7">
        <f t="shared" si="9"/>
        <v>2148</v>
      </c>
      <c r="C44" s="33">
        <f t="shared" si="11"/>
        <v>6.4803573971409206E-2</v>
      </c>
      <c r="D44" s="26">
        <f t="shared" si="10"/>
        <v>2108</v>
      </c>
      <c r="E44" s="30">
        <v>695</v>
      </c>
      <c r="F44" s="30">
        <v>1413</v>
      </c>
      <c r="G44" s="27" t="s">
        <v>48</v>
      </c>
      <c r="H44" s="31">
        <f t="shared" si="8"/>
        <v>40</v>
      </c>
      <c r="I44" s="29">
        <v>40</v>
      </c>
      <c r="J44" s="30">
        <v>0</v>
      </c>
      <c r="K44" s="41"/>
      <c r="L44"/>
      <c r="M44" s="41"/>
      <c r="N44" s="41"/>
      <c r="O44" s="29"/>
    </row>
    <row r="45" spans="1:19" ht="18" customHeight="1" x14ac:dyDescent="0.2">
      <c r="A45" s="23" t="s">
        <v>37</v>
      </c>
      <c r="B45" s="7">
        <f t="shared" si="9"/>
        <v>10</v>
      </c>
      <c r="C45" s="33">
        <f t="shared" si="11"/>
        <v>3.0169261625423275E-4</v>
      </c>
      <c r="D45" s="26">
        <f t="shared" si="10"/>
        <v>9</v>
      </c>
      <c r="E45" s="30">
        <v>0</v>
      </c>
      <c r="F45" s="30">
        <v>9</v>
      </c>
      <c r="G45" s="27" t="s">
        <v>48</v>
      </c>
      <c r="H45" s="31">
        <f t="shared" si="8"/>
        <v>1</v>
      </c>
      <c r="I45" s="29">
        <v>1</v>
      </c>
      <c r="J45" s="30">
        <v>0</v>
      </c>
      <c r="K45" s="41"/>
      <c r="L45" s="50"/>
      <c r="M45" s="51"/>
      <c r="N45" s="51"/>
      <c r="O45" s="39"/>
    </row>
    <row r="46" spans="1:19" ht="18" customHeight="1" x14ac:dyDescent="0.2">
      <c r="A46" s="23" t="s">
        <v>31</v>
      </c>
      <c r="B46" s="7">
        <f t="shared" si="9"/>
        <v>961</v>
      </c>
      <c r="C46" s="33">
        <f t="shared" si="11"/>
        <v>2.8992660422031767E-2</v>
      </c>
      <c r="D46" s="26">
        <f t="shared" si="10"/>
        <v>950</v>
      </c>
      <c r="E46" s="30">
        <v>476</v>
      </c>
      <c r="F46" s="30">
        <v>474</v>
      </c>
      <c r="G46" s="27" t="s">
        <v>48</v>
      </c>
      <c r="H46" s="31">
        <f t="shared" si="8"/>
        <v>11</v>
      </c>
      <c r="I46" s="29">
        <v>10</v>
      </c>
      <c r="J46" s="30">
        <v>1</v>
      </c>
      <c r="K46" s="41"/>
      <c r="L46" s="1"/>
      <c r="M46" s="47"/>
      <c r="N46" s="47"/>
      <c r="O46" s="39"/>
    </row>
    <row r="47" spans="1:19" ht="18" customHeight="1" x14ac:dyDescent="0.2">
      <c r="A47" s="23" t="s">
        <v>47</v>
      </c>
      <c r="B47" s="7">
        <f>SUM(D47+H47)</f>
        <v>7</v>
      </c>
      <c r="C47" s="33">
        <f t="shared" si="11"/>
        <v>2.1118483137796292E-4</v>
      </c>
      <c r="D47" s="26">
        <f t="shared" si="10"/>
        <v>7</v>
      </c>
      <c r="E47" s="30">
        <v>3</v>
      </c>
      <c r="F47" s="30">
        <v>4</v>
      </c>
      <c r="G47" s="27" t="s">
        <v>48</v>
      </c>
      <c r="H47" s="31">
        <f t="shared" si="8"/>
        <v>0</v>
      </c>
      <c r="I47" s="29">
        <v>0</v>
      </c>
      <c r="J47" s="30">
        <v>0</v>
      </c>
      <c r="K47" s="41"/>
      <c r="L47" s="1"/>
      <c r="M47" s="47"/>
      <c r="N47" s="47"/>
      <c r="O47" s="39"/>
    </row>
    <row r="48" spans="1:19" ht="18" customHeight="1" x14ac:dyDescent="0.2">
      <c r="A48" s="23" t="s">
        <v>32</v>
      </c>
      <c r="B48" s="7">
        <f t="shared" si="9"/>
        <v>3974</v>
      </c>
      <c r="C48" s="33">
        <f t="shared" si="11"/>
        <v>0.1198926456994321</v>
      </c>
      <c r="D48" s="26">
        <f t="shared" si="10"/>
        <v>3867</v>
      </c>
      <c r="E48" s="30">
        <v>3809</v>
      </c>
      <c r="F48" s="30">
        <v>58</v>
      </c>
      <c r="G48" s="27" t="s">
        <v>48</v>
      </c>
      <c r="H48" s="31">
        <f t="shared" si="8"/>
        <v>107</v>
      </c>
      <c r="I48" s="29">
        <v>97</v>
      </c>
      <c r="J48" s="30">
        <v>10</v>
      </c>
      <c r="K48" s="41"/>
      <c r="L48" s="1"/>
      <c r="O48" s="39"/>
    </row>
    <row r="49" spans="1:15" ht="18" customHeight="1" x14ac:dyDescent="0.2">
      <c r="A49" s="2" t="s">
        <v>60</v>
      </c>
      <c r="B49" s="7"/>
      <c r="C49" s="33"/>
      <c r="D49" s="26"/>
      <c r="E49" s="30"/>
      <c r="F49" s="30"/>
      <c r="G49" s="27"/>
      <c r="H49" s="31"/>
      <c r="I49" s="29"/>
      <c r="J49" s="30"/>
      <c r="K49" s="41"/>
      <c r="L49" s="1"/>
      <c r="O49" s="39"/>
    </row>
    <row r="50" spans="1:15" ht="18" customHeight="1" x14ac:dyDescent="0.2">
      <c r="A50" s="23" t="s">
        <v>33</v>
      </c>
      <c r="B50" s="7">
        <f t="shared" si="9"/>
        <v>356</v>
      </c>
      <c r="C50" s="33">
        <f t="shared" si="11"/>
        <v>1.0740257138650686E-2</v>
      </c>
      <c r="D50" s="26">
        <f t="shared" si="10"/>
        <v>347</v>
      </c>
      <c r="E50" s="30">
        <v>266</v>
      </c>
      <c r="F50" s="30">
        <v>81</v>
      </c>
      <c r="G50" s="27" t="s">
        <v>48</v>
      </c>
      <c r="H50" s="31">
        <f t="shared" si="8"/>
        <v>9</v>
      </c>
      <c r="I50" s="29">
        <v>7</v>
      </c>
      <c r="J50" s="30">
        <v>2</v>
      </c>
      <c r="K50" s="41"/>
      <c r="L50" s="1"/>
      <c r="O50" s="39"/>
    </row>
    <row r="51" spans="1:15" ht="18" customHeight="1" x14ac:dyDescent="0.2">
      <c r="A51" s="23" t="s">
        <v>34</v>
      </c>
      <c r="B51" s="7">
        <f t="shared" si="9"/>
        <v>351</v>
      </c>
      <c r="C51" s="33">
        <f t="shared" si="11"/>
        <v>1.0589410830523571E-2</v>
      </c>
      <c r="D51" s="26">
        <f t="shared" si="10"/>
        <v>347</v>
      </c>
      <c r="E51" s="30">
        <v>116</v>
      </c>
      <c r="F51" s="30">
        <v>231</v>
      </c>
      <c r="G51" s="27" t="s">
        <v>48</v>
      </c>
      <c r="H51" s="31">
        <f t="shared" si="8"/>
        <v>4</v>
      </c>
      <c r="I51" s="29">
        <v>4</v>
      </c>
      <c r="J51" s="30">
        <v>0</v>
      </c>
      <c r="K51" s="41"/>
      <c r="L51" s="1"/>
      <c r="O51" s="39"/>
    </row>
    <row r="52" spans="1:15" ht="18" customHeight="1" x14ac:dyDescent="0.2">
      <c r="A52" s="23" t="s">
        <v>35</v>
      </c>
      <c r="B52" s="7">
        <f t="shared" si="9"/>
        <v>1347</v>
      </c>
      <c r="C52" s="33">
        <f t="shared" si="11"/>
        <v>4.0637995409445148E-2</v>
      </c>
      <c r="D52" s="26">
        <f t="shared" si="10"/>
        <v>1337</v>
      </c>
      <c r="E52" s="30">
        <v>885</v>
      </c>
      <c r="F52" s="30">
        <v>452</v>
      </c>
      <c r="G52" s="27" t="s">
        <v>48</v>
      </c>
      <c r="H52" s="31">
        <f t="shared" si="8"/>
        <v>10</v>
      </c>
      <c r="I52" s="30">
        <v>8</v>
      </c>
      <c r="J52" s="30">
        <v>2</v>
      </c>
      <c r="K52" s="41"/>
      <c r="L52" s="1"/>
      <c r="M52" s="29"/>
      <c r="N52" s="29"/>
      <c r="O52" s="29"/>
    </row>
    <row r="53" spans="1:15" ht="18" customHeight="1" x14ac:dyDescent="0.2">
      <c r="A53" s="23" t="s">
        <v>36</v>
      </c>
      <c r="B53" s="7">
        <f t="shared" si="9"/>
        <v>619</v>
      </c>
      <c r="C53" s="33">
        <f t="shared" si="11"/>
        <v>1.8674772946137008E-2</v>
      </c>
      <c r="D53" s="26">
        <f t="shared" si="10"/>
        <v>609</v>
      </c>
      <c r="E53" s="30">
        <v>205</v>
      </c>
      <c r="F53" s="30">
        <v>404</v>
      </c>
      <c r="G53" s="27" t="s">
        <v>48</v>
      </c>
      <c r="H53" s="31">
        <f t="shared" si="8"/>
        <v>10</v>
      </c>
      <c r="I53" s="30">
        <v>8</v>
      </c>
      <c r="J53" s="30">
        <v>2</v>
      </c>
      <c r="K53" s="41"/>
      <c r="L53" s="1"/>
      <c r="M53" s="29"/>
      <c r="N53" s="29"/>
      <c r="O53" s="29"/>
    </row>
    <row r="54" spans="1:15" ht="12" customHeight="1" x14ac:dyDescent="0.2">
      <c r="A54" s="8"/>
      <c r="B54" s="9"/>
      <c r="C54" s="10"/>
      <c r="D54" s="9"/>
      <c r="E54" s="22"/>
      <c r="F54" s="9"/>
      <c r="G54" s="9"/>
      <c r="H54" s="9"/>
      <c r="I54" s="11"/>
      <c r="J54" s="11"/>
      <c r="L54" s="29"/>
      <c r="M54" s="29"/>
      <c r="N54" s="29"/>
      <c r="O54" s="29"/>
    </row>
    <row r="55" spans="1:15" ht="14.1" customHeight="1" x14ac:dyDescent="0.2">
      <c r="A55" s="12"/>
      <c r="B55" s="13"/>
      <c r="C55" s="14"/>
      <c r="D55" s="13"/>
      <c r="E55" s="13"/>
      <c r="F55" s="13"/>
      <c r="G55" s="13"/>
      <c r="H55" s="13"/>
      <c r="I55" s="20"/>
      <c r="J55" s="13"/>
      <c r="L55" s="29"/>
      <c r="M55" s="29"/>
      <c r="N55" s="29"/>
      <c r="O55" s="29"/>
    </row>
    <row r="56" spans="1:15" ht="14.85" customHeight="1" x14ac:dyDescent="0.2">
      <c r="A56" s="15" t="s">
        <v>58</v>
      </c>
      <c r="L56" s="29"/>
      <c r="O56" s="29"/>
    </row>
    <row r="57" spans="1:15" ht="14.85" customHeight="1" x14ac:dyDescent="0.2">
      <c r="A57" s="15" t="s">
        <v>46</v>
      </c>
      <c r="L57" s="29"/>
      <c r="O57" s="29"/>
    </row>
    <row r="58" spans="1:15" ht="14.85" customHeight="1" x14ac:dyDescent="0.2">
      <c r="A58" s="35" t="s">
        <v>43</v>
      </c>
    </row>
    <row r="59" spans="1:15" ht="14.85" customHeight="1" x14ac:dyDescent="0.2">
      <c r="A59" s="15" t="s">
        <v>56</v>
      </c>
    </row>
    <row r="60" spans="1:15" ht="14.85" customHeight="1" x14ac:dyDescent="0.2">
      <c r="A60" s="24" t="s">
        <v>44</v>
      </c>
    </row>
    <row r="61" spans="1:15" ht="14.85" customHeight="1" x14ac:dyDescent="0.2"/>
  </sheetData>
  <mergeCells count="16">
    <mergeCell ref="J6:J9"/>
    <mergeCell ref="A1:J1"/>
    <mergeCell ref="A2:J2"/>
    <mergeCell ref="A3:A9"/>
    <mergeCell ref="B3:J3"/>
    <mergeCell ref="B4:B9"/>
    <mergeCell ref="C4:C9"/>
    <mergeCell ref="D4:J4"/>
    <mergeCell ref="D5:G5"/>
    <mergeCell ref="H5:J5"/>
    <mergeCell ref="D6:D9"/>
    <mergeCell ref="E6:E9"/>
    <mergeCell ref="F6:F9"/>
    <mergeCell ref="G6:G9"/>
    <mergeCell ref="H6:H9"/>
    <mergeCell ref="I6:I9"/>
  </mergeCells>
  <printOptions horizontalCentered="1"/>
  <pageMargins left="0.74803149606299213" right="0.74803149606299213" top="0.98425196850393704" bottom="0.98425196850393704" header="0" footer="0"/>
  <pageSetup scale="77" orientation="portrait" r:id="rId1"/>
  <ignoredErrors>
    <ignoredError sqref="D21 B25:C25 H25 H21 D25 G11 B21" formula="1"/>
    <ignoredError sqref="C27 C29:C39 C54:C55" evalError="1"/>
    <ignoredError sqref="C11:C14 C18 C20:C2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'2'!Títulos_a_imprimir</vt:lpstr>
    </vt:vector>
  </TitlesOfParts>
  <Company>CONTRALORIA GENERAL DE PANAMA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YANTILLON</dc:creator>
  <cp:lastModifiedBy>DANIEL PREUDHOMME</cp:lastModifiedBy>
  <cp:lastPrinted>2025-06-17T16:37:47Z</cp:lastPrinted>
  <dcterms:created xsi:type="dcterms:W3CDTF">1999-06-08T18:04:57Z</dcterms:created>
  <dcterms:modified xsi:type="dcterms:W3CDTF">2025-06-17T16:37:54Z</dcterms:modified>
</cp:coreProperties>
</file>