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7375" windowHeight="10845" tabRatio="933" firstSheet="6" activeTab="6"/>
  </bookViews>
  <sheets>
    <sheet name="i5kNpSuXz49" sheetId="12224" state="hidden" r:id="rId1"/>
    <sheet name="2002" sheetId="12225" state="hidden" r:id="rId2"/>
    <sheet name="IV.2.4a" sheetId="108" state="hidden" r:id="rId3"/>
    <sheet name="IV.2.4GRÁFICA" sheetId="12242" state="hidden" r:id="rId4"/>
    <sheet name="datosgrafica" sheetId="12223" state="hidden" r:id="rId5"/>
    <sheet name="Datos" sheetId="12222" state="hidden" r:id="rId6"/>
    <sheet name="CUADRO 14 " sheetId="12243" r:id="rId7"/>
  </sheets>
  <externalReferences>
    <externalReference r:id="rId8"/>
  </externalReferences>
  <definedNames>
    <definedName name="_xlnm.Print_Area" localSheetId="6">'CUADRO 14 '!$A$1:$F$51</definedName>
  </definedNames>
  <calcPr calcId="152511"/>
</workbook>
</file>

<file path=xl/calcChain.xml><?xml version="1.0" encoding="utf-8"?>
<calcChain xmlns="http://schemas.openxmlformats.org/spreadsheetml/2006/main">
  <c r="D9" i="12243" l="1"/>
  <c r="D8" i="12243"/>
  <c r="D7" i="12243"/>
  <c r="D6" i="12243" l="1"/>
  <c r="D5" i="12243"/>
  <c r="E9" i="12243" l="1"/>
  <c r="E8" i="12243"/>
  <c r="E7" i="12243"/>
  <c r="E6" i="12243"/>
  <c r="E5" i="12243"/>
  <c r="B8" i="12225" l="1"/>
  <c r="C8" i="12225"/>
  <c r="D8" i="12225"/>
  <c r="E8" i="12225"/>
  <c r="F8" i="12225"/>
  <c r="G8" i="12225"/>
  <c r="H8" i="12225"/>
  <c r="I8" i="12225"/>
  <c r="J8" i="12225"/>
  <c r="K8" i="12225"/>
  <c r="L8" i="12225"/>
  <c r="M8" i="12225"/>
  <c r="B8" i="108"/>
  <c r="C8" i="108"/>
  <c r="D8" i="108"/>
  <c r="E8" i="108"/>
  <c r="F8" i="108"/>
  <c r="G8" i="108"/>
  <c r="H8" i="108"/>
  <c r="I8" i="108"/>
  <c r="J8" i="108"/>
  <c r="K8" i="108"/>
  <c r="L8" i="108"/>
  <c r="M8" i="108"/>
</calcChain>
</file>

<file path=xl/sharedStrings.xml><?xml version="1.0" encoding="utf-8"?>
<sst xmlns="http://schemas.openxmlformats.org/spreadsheetml/2006/main" count="337" uniqueCount="78">
  <si>
    <t>Año</t>
  </si>
  <si>
    <t>NOx</t>
  </si>
  <si>
    <t>Meses</t>
  </si>
  <si>
    <t>Ba</t>
  </si>
  <si>
    <t>UP</t>
  </si>
  <si>
    <t>HP</t>
  </si>
  <si>
    <t>SM</t>
  </si>
  <si>
    <t>abril</t>
  </si>
  <si>
    <t>...</t>
  </si>
  <si>
    <t>mayo</t>
  </si>
  <si>
    <t>junio</t>
  </si>
  <si>
    <t>julio</t>
  </si>
  <si>
    <r>
      <t>O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</si>
  <si>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PM10</t>
  </si>
  <si>
    <t>ene</t>
  </si>
  <si>
    <t>feb</t>
  </si>
  <si>
    <t>mar</t>
  </si>
  <si>
    <t>agos</t>
  </si>
  <si>
    <t>sep</t>
  </si>
  <si>
    <t>oct</t>
  </si>
  <si>
    <t>nov</t>
  </si>
  <si>
    <t>dic</t>
  </si>
  <si>
    <t>meses</t>
  </si>
  <si>
    <t>Norma</t>
  </si>
  <si>
    <t>O3</t>
  </si>
  <si>
    <t>BA</t>
  </si>
  <si>
    <t>Promedio Anual de Contaminantes</t>
  </si>
  <si>
    <t>Enero...........................</t>
  </si>
  <si>
    <t>Febrero.......................</t>
  </si>
  <si>
    <t>Marzo..........................</t>
  </si>
  <si>
    <t>Abril..............................</t>
  </si>
  <si>
    <t>Mayo...........................</t>
  </si>
  <si>
    <t>Junio.............................</t>
  </si>
  <si>
    <t>Julio..............................</t>
  </si>
  <si>
    <t>Agosto.......................</t>
  </si>
  <si>
    <t>Septiembre................</t>
  </si>
  <si>
    <t>Octubre........................</t>
  </si>
  <si>
    <t>Noviembre................</t>
  </si>
  <si>
    <t>Diciembre...................</t>
  </si>
  <si>
    <t>Promedio....</t>
  </si>
  <si>
    <t>AÑO 2000</t>
  </si>
  <si>
    <r>
      <t>PM10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</si>
  <si>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NOx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</si>
  <si>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(µg/m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</si>
  <si>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EN LAS ESTACIONES DE LA CIUDAD DE PANAMÁ, SEGÚN MES:</t>
  </si>
  <si>
    <t>– 48 –</t>
  </si>
  <si>
    <t>– 49 –</t>
  </si>
  <si>
    <t>Fuente:  Universidad de Panamá, Instituto Especializado de Análisis (IEA).</t>
  </si>
  <si>
    <t>Ba:Balboa; UP:Universidad de Panamá; HP:Hipódromo Presidente Remón; SM:San Miguelito.</t>
  </si>
  <si>
    <t xml:space="preserve">Cuadro IV.2.3  PROMEDIO DE CONCENTRACIONES DE CONTAMINANTES </t>
  </si>
  <si>
    <t>Gráfica IV.2.2</t>
  </si>
  <si>
    <t>1998</t>
  </si>
  <si>
    <t>1999</t>
  </si>
  <si>
    <t>2000</t>
  </si>
  <si>
    <t>2001</t>
  </si>
  <si>
    <t>2002</t>
  </si>
  <si>
    <t>GRAFICA IV.2.6</t>
  </si>
  <si>
    <t>AÑO 2001</t>
  </si>
  <si>
    <t>AÑO 2002</t>
  </si>
  <si>
    <t>Fuente: Secretaría Nacional de Energía, Ministerio de la Presidencia.</t>
  </si>
  <si>
    <t xml:space="preserve">2018 </t>
  </si>
  <si>
    <t xml:space="preserve">2019 </t>
  </si>
  <si>
    <t>Consumo final de energía
(En barriles equivalentes de petróleo)</t>
  </si>
  <si>
    <t xml:space="preserve">  Productividad        energética       (Balboas/bep)</t>
  </si>
  <si>
    <t>Bep: Barriles equivalentes de petróleo.</t>
  </si>
  <si>
    <t xml:space="preserve">NOTA: Cambio en las cifras, debido a ajustes metodológicos en el cálculo del balance energético PIB a </t>
  </si>
  <si>
    <t xml:space="preserve">             precios   de  comprador, en medidas de  volumen  encadenadas, con año de referencia 2018.</t>
  </si>
  <si>
    <t xml:space="preserve">PIB en volumen encadenado                      (En millones de balboas)             </t>
  </si>
  <si>
    <t xml:space="preserve">Cuadro 14. INTENSIDAD Y PRODUCTIVIDAD ENERGÉTICA EN LA REPÚBLICA:
 AÑOS 2018-22 </t>
  </si>
  <si>
    <t>(R) Cifras revisadas.</t>
  </si>
  <si>
    <t xml:space="preserve"> (P) 73,582.9</t>
  </si>
  <si>
    <t>(R) 67,316.5</t>
  </si>
  <si>
    <t>(R) 69,405.3</t>
  </si>
  <si>
    <t>(R) 57,036.5</t>
  </si>
  <si>
    <t>(R) 66,428.7</t>
  </si>
  <si>
    <t>(P) Cifra preliminar.</t>
  </si>
  <si>
    <t>Intensidad energética   (Bep/millón de balboas)</t>
  </si>
  <si>
    <t xml:space="preserve">             Sección de Síntesis de las Cuentas Nacionales,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</si>
</sst>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#,##0.0"/>
    <numFmt numFmtId="168" formatCode="#,##0.000000"/>
    <numFmt numFmtId="169" formatCode="_-[$€-2]* #,##0.00_-;\-[$€-2]* #,##0.00_-;_-[$€-2]* &quot;-&quot;??_-"/>
    <numFmt numFmtId="170" formatCode="#,##0_ ;[Red]\-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166" fontId="0" fillId="0" borderId="0" xfId="0" applyNumberFormat="1"/>
    <xf numFmtId="0" fontId="0" fillId="2" borderId="0" xfId="0" applyFill="1"/>
    <xf numFmtId="166" fontId="0" fillId="0" borderId="1" xfId="0" applyNumberFormat="1" applyBorder="1"/>
    <xf numFmtId="166" fontId="0" fillId="0" borderId="2" xfId="0" applyNumberFormat="1" applyBorder="1"/>
    <xf numFmtId="0" fontId="0" fillId="0" borderId="0" xfId="0" applyBorder="1"/>
    <xf numFmtId="166" fontId="0" fillId="0" borderId="0" xfId="0" applyNumberFormat="1" applyBorder="1"/>
    <xf numFmtId="3" fontId="0" fillId="0" borderId="1" xfId="0" applyNumberFormat="1" applyBorder="1"/>
    <xf numFmtId="0" fontId="5" fillId="0" borderId="0" xfId="0" applyFont="1"/>
    <xf numFmtId="0" fontId="4" fillId="0" borderId="3" xfId="0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1" xfId="0" applyBorder="1"/>
    <xf numFmtId="166" fontId="0" fillId="0" borderId="3" xfId="0" applyNumberFormat="1" applyBorder="1"/>
    <xf numFmtId="166" fontId="0" fillId="0" borderId="1" xfId="0" applyNumberFormat="1" applyBorder="1" applyAlignment="1">
      <alignment horizontal="center"/>
    </xf>
    <xf numFmtId="0" fontId="0" fillId="0" borderId="6" xfId="0" applyBorder="1"/>
    <xf numFmtId="166" fontId="0" fillId="0" borderId="6" xfId="0" applyNumberFormat="1" applyBorder="1"/>
    <xf numFmtId="166" fontId="0" fillId="0" borderId="2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3" fillId="0" borderId="0" xfId="0" applyFont="1" applyBorder="1"/>
    <xf numFmtId="2" fontId="0" fillId="0" borderId="0" xfId="0" applyNumberFormat="1"/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6" fontId="4" fillId="0" borderId="1" xfId="0" applyNumberFormat="1" applyFont="1" applyBorder="1"/>
    <xf numFmtId="166" fontId="4" fillId="0" borderId="3" xfId="0" applyNumberFormat="1" applyFont="1" applyBorder="1"/>
    <xf numFmtId="166" fontId="4" fillId="3" borderId="3" xfId="0" applyNumberFormat="1" applyFont="1" applyFill="1" applyBorder="1"/>
    <xf numFmtId="166" fontId="4" fillId="0" borderId="0" xfId="0" applyNumberFormat="1" applyFont="1"/>
    <xf numFmtId="0" fontId="0" fillId="0" borderId="3" xfId="0" quotePrefix="1" applyBorder="1" applyAlignment="1">
      <alignment horizontal="left"/>
    </xf>
    <xf numFmtId="0" fontId="0" fillId="4" borderId="0" xfId="0" applyFill="1"/>
    <xf numFmtId="3" fontId="0" fillId="4" borderId="0" xfId="0" applyNumberFormat="1" applyFill="1"/>
    <xf numFmtId="166" fontId="0" fillId="0" borderId="1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70" fontId="12" fillId="0" borderId="1" xfId="3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70" fontId="2" fillId="0" borderId="1" xfId="0" applyNumberFormat="1" applyFont="1" applyBorder="1" applyAlignment="1">
      <alignment horizontal="right" vertical="center" wrapText="1"/>
    </xf>
    <xf numFmtId="165" fontId="2" fillId="0" borderId="0" xfId="3" applyFont="1"/>
    <xf numFmtId="164" fontId="2" fillId="0" borderId="0" xfId="0" applyNumberFormat="1" applyFont="1"/>
    <xf numFmtId="168" fontId="2" fillId="0" borderId="0" xfId="0" applyNumberFormat="1" applyFont="1"/>
    <xf numFmtId="0" fontId="2" fillId="0" borderId="2" xfId="0" applyFont="1" applyBorder="1"/>
    <xf numFmtId="0" fontId="2" fillId="0" borderId="6" xfId="0" applyFont="1" applyBorder="1"/>
    <xf numFmtId="0" fontId="2" fillId="0" borderId="10" xfId="0" applyFont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66" fontId="2" fillId="0" borderId="0" xfId="0" applyNumberFormat="1" applyFont="1" applyBorder="1"/>
    <xf numFmtId="0" fontId="2" fillId="0" borderId="0" xfId="0" applyNumberFormat="1" applyFont="1" applyAlignment="1">
      <alignment horizontal="left"/>
    </xf>
    <xf numFmtId="0" fontId="2" fillId="0" borderId="0" xfId="0" applyFont="1" applyAlignment="1"/>
    <xf numFmtId="167" fontId="11" fillId="0" borderId="0" xfId="0" applyNumberFormat="1" applyFont="1" applyBorder="1"/>
    <xf numFmtId="0" fontId="12" fillId="7" borderId="0" xfId="15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13" fillId="8" borderId="11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 wrapText="1"/>
    </xf>
    <xf numFmtId="3" fontId="13" fillId="8" borderId="14" xfId="0" applyNumberFormat="1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right"/>
    </xf>
    <xf numFmtId="167" fontId="2" fillId="0" borderId="0" xfId="0" applyNumberFormat="1" applyFont="1" applyFill="1"/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16">
    <cellStyle name="Comma_observaciones" xfId="1"/>
    <cellStyle name="Euro" xfId="2"/>
    <cellStyle name="Millares" xfId="3" builtinId="3"/>
    <cellStyle name="Millares 2" xfId="4"/>
    <cellStyle name="Normal" xfId="0" builtinId="0"/>
    <cellStyle name="Normal 10" xfId="15"/>
    <cellStyle name="Normal 2" xfId="5"/>
    <cellStyle name="Normal 3" xfId="6"/>
    <cellStyle name="Normal 3 2" xfId="7"/>
    <cellStyle name="Normal 4" xfId="8"/>
    <cellStyle name="Normal 5" xfId="9"/>
    <cellStyle name="Normal 7" xfId="10"/>
    <cellStyle name="Porcentaje 2" xfId="11"/>
    <cellStyle name="Porcentaje 3" xfId="12"/>
    <cellStyle name="Porcentaje 4" xfId="13"/>
    <cellStyle name="Porcentaje 5" xfId="14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PROMEDIO DE CONCENTRACIONES DE PM10 
POR ESTACIÓN: AÑO 2000</a:t>
            </a:r>
          </a:p>
        </c:rich>
      </c:tx>
      <c:layout>
        <c:manualLayout>
          <c:xMode val="edge"/>
          <c:yMode val="edge"/>
          <c:x val="0.2787885150719796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27025976614E-2"/>
          <c:y val="0.15436266903488924"/>
          <c:w val="0.85454714044180169"/>
          <c:h val="0.58053786397903995"/>
        </c:manualLayout>
      </c:layout>
      <c:lineChart>
        <c:grouping val="standard"/>
        <c:varyColors val="0"/>
        <c:ser>
          <c:idx val="0"/>
          <c:order val="0"/>
          <c:tx>
            <c:strRef>
              <c:f>[1]GRAF!$B$1</c:f>
              <c:strCache>
                <c:ptCount val="1"/>
                <c:pt idx="0">
                  <c:v>Ba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[1]GRAF!$B$2:$B$13</c:f>
              <c:numCache>
                <c:formatCode>General</c:formatCode>
                <c:ptCount val="12"/>
                <c:pt idx="0">
                  <c:v>31</c:v>
                </c:pt>
                <c:pt idx="1">
                  <c:v>40.799999999999997</c:v>
                </c:pt>
                <c:pt idx="2">
                  <c:v>28.5</c:v>
                </c:pt>
                <c:pt idx="3">
                  <c:v>30.7</c:v>
                </c:pt>
                <c:pt idx="4">
                  <c:v>30.2</c:v>
                </c:pt>
                <c:pt idx="5">
                  <c:v>41.6</c:v>
                </c:pt>
                <c:pt idx="6">
                  <c:v>26</c:v>
                </c:pt>
                <c:pt idx="7">
                  <c:v>30.1</c:v>
                </c:pt>
                <c:pt idx="8">
                  <c:v>33.700000000000003</c:v>
                </c:pt>
                <c:pt idx="9">
                  <c:v>31.8</c:v>
                </c:pt>
                <c:pt idx="10">
                  <c:v>33.5</c:v>
                </c:pt>
                <c:pt idx="11">
                  <c:v>40.5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[1]GRAF!$C$1</c:f>
              <c:strCache>
                <c:ptCount val="1"/>
                <c:pt idx="0">
                  <c:v>UP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[1]GRAF!$C$2:$C$13</c:f>
              <c:numCache>
                <c:formatCode>General</c:formatCode>
                <c:ptCount val="12"/>
                <c:pt idx="0">
                  <c:v>60.8</c:v>
                </c:pt>
                <c:pt idx="1">
                  <c:v>33.5</c:v>
                </c:pt>
                <c:pt idx="2">
                  <c:v>78.8</c:v>
                </c:pt>
                <c:pt idx="3">
                  <c:v>69.099999999999994</c:v>
                </c:pt>
                <c:pt idx="4">
                  <c:v>58.9</c:v>
                </c:pt>
                <c:pt idx="5">
                  <c:v>67</c:v>
                </c:pt>
                <c:pt idx="6">
                  <c:v>73.400000000000006</c:v>
                </c:pt>
                <c:pt idx="7">
                  <c:v>43.1</c:v>
                </c:pt>
                <c:pt idx="8">
                  <c:v>50.3</c:v>
                </c:pt>
                <c:pt idx="9">
                  <c:v>73.7</c:v>
                </c:pt>
                <c:pt idx="10">
                  <c:v>62</c:v>
                </c:pt>
                <c:pt idx="11">
                  <c:v>73.400000000000006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[1]GRAF!$D$1</c:f>
              <c:strCache>
                <c:ptCount val="1"/>
                <c:pt idx="0">
                  <c:v>HP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[1]GRAF!$D$2:$D$13</c:f>
              <c:numCache>
                <c:formatCode>General</c:formatCode>
                <c:ptCount val="12"/>
                <c:pt idx="0">
                  <c:v>46.4</c:v>
                </c:pt>
                <c:pt idx="1">
                  <c:v>34.9</c:v>
                </c:pt>
                <c:pt idx="2">
                  <c:v>40</c:v>
                </c:pt>
                <c:pt idx="3">
                  <c:v>89.7</c:v>
                </c:pt>
                <c:pt idx="4">
                  <c:v>59.2</c:v>
                </c:pt>
                <c:pt idx="5">
                  <c:v>40.700000000000003</c:v>
                </c:pt>
                <c:pt idx="6">
                  <c:v>22.6</c:v>
                </c:pt>
                <c:pt idx="7">
                  <c:v>33.4</c:v>
                </c:pt>
                <c:pt idx="8">
                  <c:v>35.1</c:v>
                </c:pt>
                <c:pt idx="9">
                  <c:v>39.5</c:v>
                </c:pt>
                <c:pt idx="10">
                  <c:v>40.1</c:v>
                </c:pt>
                <c:pt idx="11">
                  <c:v>44.3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[1]GRAF!$E$1</c:f>
              <c:strCache>
                <c:ptCount val="1"/>
                <c:pt idx="0">
                  <c:v>SM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[1]GRAF!$E$2:$E$13</c:f>
              <c:numCache>
                <c:formatCode>General</c:formatCode>
                <c:ptCount val="12"/>
                <c:pt idx="0">
                  <c:v>71.599999999999994</c:v>
                </c:pt>
                <c:pt idx="1">
                  <c:v>48.6</c:v>
                </c:pt>
                <c:pt idx="2">
                  <c:v>55.2</c:v>
                </c:pt>
                <c:pt idx="3">
                  <c:v>63.1</c:v>
                </c:pt>
                <c:pt idx="4">
                  <c:v>122</c:v>
                </c:pt>
                <c:pt idx="5">
                  <c:v>104</c:v>
                </c:pt>
                <c:pt idx="6">
                  <c:v>98.6</c:v>
                </c:pt>
                <c:pt idx="7">
                  <c:v>89.9</c:v>
                </c:pt>
                <c:pt idx="8">
                  <c:v>96.5</c:v>
                </c:pt>
                <c:pt idx="9">
                  <c:v>97.3</c:v>
                </c:pt>
                <c:pt idx="10">
                  <c:v>99.2</c:v>
                </c:pt>
                <c:pt idx="11">
                  <c:v>100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[1]GRAF!$F$1</c:f>
              <c:strCache>
                <c:ptCount val="1"/>
                <c:pt idx="0">
                  <c:v>Norma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[1]GRAF!$A$2:$A$13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[1]GRAF!$F$2:$F$13</c:f>
              <c:numCache>
                <c:formatCode>General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624848"/>
        <c:axId val="1337888912"/>
      </c:lineChart>
      <c:catAx>
        <c:axId val="108762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meses</a:t>
                </a:r>
              </a:p>
            </c:rich>
          </c:tx>
          <c:layout>
            <c:manualLayout>
              <c:xMode val="edge"/>
              <c:yMode val="edge"/>
              <c:x val="0.48080892918688189"/>
              <c:y val="0.822149060226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3788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788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µg/m</a:t>
                </a:r>
                <a:r>
                  <a:rPr lang="es-PA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101010101010102E-2"/>
              <c:y val="0.355705402596487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76248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2727293936742753"/>
          <c:y val="0.8959745635822367"/>
          <c:w val="0.9171734139293195"/>
          <c:h val="0.96308865754196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PROMEDIO MENSUAL DE PM10 POR ESTACIÓN, AÑO 2000</a:t>
            </a:r>
          </a:p>
        </c:rich>
      </c:tx>
      <c:layout>
        <c:manualLayout>
          <c:xMode val="edge"/>
          <c:yMode val="edge"/>
          <c:x val="0.17411764705882352"/>
          <c:y val="1.953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58823529411758E-2"/>
          <c:y val="0.11328146606724943"/>
          <c:w val="0.85411764705882354"/>
          <c:h val="0.71093885600825502"/>
        </c:manualLayout>
      </c:layout>
      <c:lineChart>
        <c:grouping val="standard"/>
        <c:varyColors val="0"/>
        <c:ser>
          <c:idx val="0"/>
          <c:order val="0"/>
          <c:tx>
            <c:v>'IV.2.4GRÁFICA'!#REF!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'IV.2.4GRÁFICA'!$C$1:$C$10</c:f>
              <c:numCache>
                <c:formatCode>General</c:formatCode>
                <c:ptCount val="10"/>
                <c:pt idx="0">
                  <c:v>28.5</c:v>
                </c:pt>
                <c:pt idx="1">
                  <c:v>30.7</c:v>
                </c:pt>
                <c:pt idx="2">
                  <c:v>30.2</c:v>
                </c:pt>
                <c:pt idx="3">
                  <c:v>41.6</c:v>
                </c:pt>
                <c:pt idx="4">
                  <c:v>26</c:v>
                </c:pt>
                <c:pt idx="5">
                  <c:v>30.1</c:v>
                </c:pt>
                <c:pt idx="6">
                  <c:v>33.700000000000003</c:v>
                </c:pt>
                <c:pt idx="7">
                  <c:v>31.8</c:v>
                </c:pt>
                <c:pt idx="8">
                  <c:v>33.5</c:v>
                </c:pt>
                <c:pt idx="9">
                  <c:v>40.5</c:v>
                </c:pt>
              </c:numCache>
            </c:numRef>
          </c:val>
          <c:smooth val="0"/>
        </c:ser>
        <c:ser>
          <c:idx val="1"/>
          <c:order val="1"/>
          <c:tx>
            <c:v>'IV.2.4GRÁFICA'!#REF!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'IV.2.4GRÁFICA'!$D$1:$D$10</c:f>
              <c:numCache>
                <c:formatCode>General</c:formatCode>
                <c:ptCount val="10"/>
                <c:pt idx="0">
                  <c:v>78.8</c:v>
                </c:pt>
                <c:pt idx="1">
                  <c:v>69.099999999999994</c:v>
                </c:pt>
                <c:pt idx="2">
                  <c:v>58.9</c:v>
                </c:pt>
                <c:pt idx="3">
                  <c:v>67</c:v>
                </c:pt>
                <c:pt idx="4">
                  <c:v>73.400000000000006</c:v>
                </c:pt>
                <c:pt idx="5">
                  <c:v>43.1</c:v>
                </c:pt>
                <c:pt idx="6">
                  <c:v>50.3</c:v>
                </c:pt>
                <c:pt idx="7">
                  <c:v>73.7</c:v>
                </c:pt>
                <c:pt idx="8">
                  <c:v>62</c:v>
                </c:pt>
                <c:pt idx="9">
                  <c:v>73.400000000000006</c:v>
                </c:pt>
              </c:numCache>
            </c:numRef>
          </c:val>
          <c:smooth val="0"/>
        </c:ser>
        <c:ser>
          <c:idx val="2"/>
          <c:order val="2"/>
          <c:tx>
            <c:v>'IV.2.4GRÁFICA'!#REF!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'IV.2.4GRÁFICA'!$E$1:$E$10</c:f>
              <c:numCache>
                <c:formatCode>General</c:formatCode>
                <c:ptCount val="10"/>
                <c:pt idx="0">
                  <c:v>40</c:v>
                </c:pt>
                <c:pt idx="1">
                  <c:v>89.7</c:v>
                </c:pt>
                <c:pt idx="2">
                  <c:v>59.2</c:v>
                </c:pt>
                <c:pt idx="3">
                  <c:v>40.700000000000003</c:v>
                </c:pt>
                <c:pt idx="4">
                  <c:v>22.6</c:v>
                </c:pt>
                <c:pt idx="5">
                  <c:v>33.4</c:v>
                </c:pt>
                <c:pt idx="6">
                  <c:v>35.1</c:v>
                </c:pt>
                <c:pt idx="7">
                  <c:v>39.5</c:v>
                </c:pt>
                <c:pt idx="8">
                  <c:v>40.1</c:v>
                </c:pt>
                <c:pt idx="9">
                  <c:v>44.3</c:v>
                </c:pt>
              </c:numCache>
            </c:numRef>
          </c:val>
          <c:smooth val="0"/>
        </c:ser>
        <c:ser>
          <c:idx val="3"/>
          <c:order val="3"/>
          <c:tx>
            <c:v>'IV.2.4GRÁFICA'!#REF!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'IV.2.4GRÁFICA'!$F$1:$F$10</c:f>
              <c:numCache>
                <c:formatCode>General</c:formatCode>
                <c:ptCount val="10"/>
                <c:pt idx="0">
                  <c:v>55.2</c:v>
                </c:pt>
                <c:pt idx="1">
                  <c:v>63.1</c:v>
                </c:pt>
                <c:pt idx="2">
                  <c:v>122</c:v>
                </c:pt>
                <c:pt idx="3">
                  <c:v>104</c:v>
                </c:pt>
                <c:pt idx="4">
                  <c:v>98.6</c:v>
                </c:pt>
                <c:pt idx="5">
                  <c:v>89.9</c:v>
                </c:pt>
                <c:pt idx="6">
                  <c:v>96.5</c:v>
                </c:pt>
                <c:pt idx="7">
                  <c:v>97.3</c:v>
                </c:pt>
                <c:pt idx="8">
                  <c:v>99.2</c:v>
                </c:pt>
                <c:pt idx="9">
                  <c:v>100</c:v>
                </c:pt>
              </c:numCache>
            </c:numRef>
          </c:val>
          <c:smooth val="0"/>
        </c:ser>
        <c:ser>
          <c:idx val="4"/>
          <c:order val="4"/>
          <c:tx>
            <c:v>'IV.2.4GRÁFICA'!#REF!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'IV.2.4GRÁFICA'!$B$1:$B$10</c:f>
              <c:strCache>
                <c:ptCount val="10"/>
                <c:pt idx="0">
                  <c:v>mar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dic</c:v>
                </c:pt>
              </c:strCache>
            </c:strRef>
          </c:cat>
          <c:val>
            <c:numRef>
              <c:f>'IV.2.4GRÁFICA'!$G$1:$G$10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554496"/>
        <c:axId val="1410549056"/>
      </c:lineChart>
      <c:catAx>
        <c:axId val="14105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054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054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ug/m3</a:t>
                </a:r>
              </a:p>
            </c:rich>
          </c:tx>
          <c:layout>
            <c:manualLayout>
              <c:xMode val="edge"/>
              <c:yMode val="edge"/>
              <c:x val="1.1764705882352941E-2"/>
              <c:y val="0.40625082020997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05544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1764705882352941E-2"/>
          <c:y val="0.91797039041994744"/>
          <c:w val="0.70588235294117641"/>
          <c:h val="0.980470390419947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2.04" l="1.63" r="1.44" t="1.23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  PROMEDIO DE CONCENTRACIONES DE NOx
POR ESTACIÓN:  AÑO 2000</a:t>
            </a:r>
          </a:p>
        </c:rich>
      </c:tx>
      <c:layout>
        <c:manualLayout>
          <c:xMode val="edge"/>
          <c:yMode val="edge"/>
          <c:x val="0.21084379512801862"/>
          <c:y val="1.7804154302670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2234430366838"/>
          <c:y val="0.14836816749375159"/>
          <c:w val="0.81927871501379546"/>
          <c:h val="0.59644003332488138"/>
        </c:manualLayout>
      </c:layout>
      <c:lineChart>
        <c:grouping val="standard"/>
        <c:varyColors val="0"/>
        <c:ser>
          <c:idx val="0"/>
          <c:order val="0"/>
          <c:tx>
            <c:strRef>
              <c:f>'IV.2.4GRÁFICA'!$C$13</c:f>
              <c:strCache>
                <c:ptCount val="1"/>
                <c:pt idx="0">
                  <c:v>BA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'IV.2.4GRÁFICA'!$C$14:$C$25</c:f>
              <c:numCache>
                <c:formatCode>General</c:formatCode>
                <c:ptCount val="12"/>
                <c:pt idx="0">
                  <c:v>26.7</c:v>
                </c:pt>
                <c:pt idx="1">
                  <c:v>20.100000000000001</c:v>
                </c:pt>
                <c:pt idx="2">
                  <c:v>26.2</c:v>
                </c:pt>
                <c:pt idx="3">
                  <c:v>25.1</c:v>
                </c:pt>
                <c:pt idx="4">
                  <c:v>27.4</c:v>
                </c:pt>
                <c:pt idx="5">
                  <c:v>21.6</c:v>
                </c:pt>
                <c:pt idx="6">
                  <c:v>22.1</c:v>
                </c:pt>
                <c:pt idx="7">
                  <c:v>25.7</c:v>
                </c:pt>
                <c:pt idx="8">
                  <c:v>20.3</c:v>
                </c:pt>
                <c:pt idx="9">
                  <c:v>22.4</c:v>
                </c:pt>
                <c:pt idx="10">
                  <c:v>25.4</c:v>
                </c:pt>
                <c:pt idx="11">
                  <c:v>27.5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'IV.2.4GRÁFICA'!$D$13</c:f>
              <c:strCache>
                <c:ptCount val="1"/>
                <c:pt idx="0">
                  <c:v>UP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'IV.2.4GRÁFICA'!$D$14:$D$25</c:f>
              <c:numCache>
                <c:formatCode>General</c:formatCode>
                <c:ptCount val="12"/>
                <c:pt idx="0">
                  <c:v>35.299999999999997</c:v>
                </c:pt>
                <c:pt idx="1">
                  <c:v>24.8</c:v>
                </c:pt>
                <c:pt idx="2">
                  <c:v>47.7</c:v>
                </c:pt>
                <c:pt idx="3">
                  <c:v>42.4</c:v>
                </c:pt>
                <c:pt idx="4">
                  <c:v>40.4</c:v>
                </c:pt>
                <c:pt idx="5">
                  <c:v>39.5</c:v>
                </c:pt>
                <c:pt idx="6">
                  <c:v>43.2</c:v>
                </c:pt>
                <c:pt idx="7">
                  <c:v>39.6</c:v>
                </c:pt>
                <c:pt idx="8">
                  <c:v>48.3</c:v>
                </c:pt>
                <c:pt idx="9">
                  <c:v>47.9</c:v>
                </c:pt>
                <c:pt idx="10">
                  <c:v>44.2</c:v>
                </c:pt>
                <c:pt idx="11">
                  <c:v>46.8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'IV.2.4GRÁFICA'!$E$13</c:f>
              <c:strCache>
                <c:ptCount val="1"/>
                <c:pt idx="0">
                  <c:v>HP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'IV.2.4GRÁFICA'!$E$14:$E$25</c:f>
              <c:numCache>
                <c:formatCode>General</c:formatCode>
                <c:ptCount val="12"/>
                <c:pt idx="0">
                  <c:v>21.5</c:v>
                </c:pt>
                <c:pt idx="1">
                  <c:v>15.2</c:v>
                </c:pt>
                <c:pt idx="2">
                  <c:v>16.5</c:v>
                </c:pt>
                <c:pt idx="3">
                  <c:v>18.600000000000001</c:v>
                </c:pt>
                <c:pt idx="4">
                  <c:v>19.7</c:v>
                </c:pt>
                <c:pt idx="5">
                  <c:v>16.3</c:v>
                </c:pt>
                <c:pt idx="6">
                  <c:v>19.600000000000001</c:v>
                </c:pt>
                <c:pt idx="7">
                  <c:v>20.3</c:v>
                </c:pt>
                <c:pt idx="8">
                  <c:v>22.1</c:v>
                </c:pt>
                <c:pt idx="9">
                  <c:v>25.1</c:v>
                </c:pt>
                <c:pt idx="10">
                  <c:v>27.3</c:v>
                </c:pt>
                <c:pt idx="11">
                  <c:v>30.2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'IV.2.4GRÁFICA'!$F$13</c:f>
              <c:strCache>
                <c:ptCount val="1"/>
                <c:pt idx="0">
                  <c:v>SM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'IV.2.4GRÁFICA'!$F$14:$F$25</c:f>
              <c:numCache>
                <c:formatCode>General</c:formatCode>
                <c:ptCount val="12"/>
                <c:pt idx="0">
                  <c:v>61.8</c:v>
                </c:pt>
                <c:pt idx="1">
                  <c:v>41.7</c:v>
                </c:pt>
                <c:pt idx="2">
                  <c:v>49.2</c:v>
                </c:pt>
                <c:pt idx="3">
                  <c:v>61.9</c:v>
                </c:pt>
                <c:pt idx="4">
                  <c:v>62.7</c:v>
                </c:pt>
                <c:pt idx="5">
                  <c:v>50</c:v>
                </c:pt>
                <c:pt idx="6">
                  <c:v>58.2</c:v>
                </c:pt>
                <c:pt idx="7">
                  <c:v>58.4</c:v>
                </c:pt>
                <c:pt idx="8">
                  <c:v>60.5</c:v>
                </c:pt>
                <c:pt idx="9">
                  <c:v>65.3</c:v>
                </c:pt>
                <c:pt idx="10">
                  <c:v>66.2</c:v>
                </c:pt>
                <c:pt idx="11">
                  <c:v>70.099999999999994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'IV.2.4GRÁFICA'!$G$13</c:f>
              <c:strCache>
                <c:ptCount val="1"/>
                <c:pt idx="0">
                  <c:v>Norma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'IV.2.4GRÁFICA'!$B$14:$B$25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'IV.2.4GRÁFICA'!$G$14:$G$25</c:f>
              <c:numCache>
                <c:formatCode>General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555040"/>
        <c:axId val="1410549600"/>
      </c:lineChart>
      <c:catAx>
        <c:axId val="141055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meses</a:t>
                </a:r>
              </a:p>
            </c:rich>
          </c:tx>
          <c:layout>
            <c:manualLayout>
              <c:xMode val="edge"/>
              <c:yMode val="edge"/>
              <c:x val="0.506025150470649"/>
              <c:y val="0.81899234405788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054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054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9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µg/m</a:t>
                </a:r>
                <a:r>
                  <a:rPr lang="es-PA" sz="975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080321285140562E-2"/>
              <c:y val="0.35311635007048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05550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5341428706953798"/>
          <c:y val="0.91098047462168119"/>
          <c:w val="0.98795370458210807"/>
          <c:h val="0.970327655630583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2.02" l="1.21" r="1.2" t="1.78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PROMEDIO DE CONCENTRACIONES DE O</a:t>
            </a:r>
            <a:r>
              <a:rPr lang="es-PA" sz="1000" b="0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ESTACIÓN: AÑO 2000</a:t>
            </a:r>
          </a:p>
        </c:rich>
      </c:tx>
      <c:layout>
        <c:manualLayout>
          <c:xMode val="edge"/>
          <c:yMode val="edge"/>
          <c:x val="0.24701216132843951"/>
          <c:y val="1.7910447761194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3440051746189"/>
          <c:y val="0.17014925373134329"/>
          <c:w val="0.78685335499151343"/>
          <c:h val="0.6"/>
        </c:manualLayout>
      </c:layout>
      <c:lineChart>
        <c:grouping val="standard"/>
        <c:varyColors val="0"/>
        <c:ser>
          <c:idx val="0"/>
          <c:order val="0"/>
          <c:tx>
            <c:strRef>
              <c:f>'IV.2.4GRÁFICA'!$B$37</c:f>
              <c:strCache>
                <c:ptCount val="1"/>
                <c:pt idx="0">
                  <c:v>Ba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'IV.2.4GRÁFICA'!$B$38:$B$48</c:f>
              <c:numCache>
                <c:formatCode>0.0</c:formatCode>
                <c:ptCount val="11"/>
                <c:pt idx="0">
                  <c:v>107.6</c:v>
                </c:pt>
                <c:pt idx="1">
                  <c:v>113.7</c:v>
                </c:pt>
                <c:pt idx="2">
                  <c:v>61</c:v>
                </c:pt>
                <c:pt idx="3">
                  <c:v>32.700000000000003</c:v>
                </c:pt>
                <c:pt idx="4">
                  <c:v>35.1</c:v>
                </c:pt>
                <c:pt idx="5">
                  <c:v>36.200000000000003</c:v>
                </c:pt>
                <c:pt idx="6">
                  <c:v>37.5</c:v>
                </c:pt>
                <c:pt idx="7">
                  <c:v>37.1</c:v>
                </c:pt>
                <c:pt idx="8">
                  <c:v>33.4</c:v>
                </c:pt>
                <c:pt idx="9">
                  <c:v>36.9</c:v>
                </c:pt>
                <c:pt idx="10">
                  <c:v>35.4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'IV.2.4GRÁFICA'!$C$37</c:f>
              <c:strCache>
                <c:ptCount val="1"/>
                <c:pt idx="0">
                  <c:v>UP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'IV.2.4GRÁFICA'!$C$38:$C$48</c:f>
              <c:numCache>
                <c:formatCode>0.0</c:formatCode>
                <c:ptCount val="11"/>
                <c:pt idx="0">
                  <c:v>97.3</c:v>
                </c:pt>
                <c:pt idx="1">
                  <c:v>59.4</c:v>
                </c:pt>
                <c:pt idx="2">
                  <c:v>56.1</c:v>
                </c:pt>
                <c:pt idx="3">
                  <c:v>41.2</c:v>
                </c:pt>
                <c:pt idx="4">
                  <c:v>42</c:v>
                </c:pt>
                <c:pt idx="5">
                  <c:v>30</c:v>
                </c:pt>
                <c:pt idx="6">
                  <c:v>33.5</c:v>
                </c:pt>
                <c:pt idx="7">
                  <c:v>28.3</c:v>
                </c:pt>
                <c:pt idx="8">
                  <c:v>26.9</c:v>
                </c:pt>
                <c:pt idx="9">
                  <c:v>27.1</c:v>
                </c:pt>
                <c:pt idx="10">
                  <c:v>29.3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'IV.2.4GRÁFICA'!$D$37</c:f>
              <c:strCache>
                <c:ptCount val="1"/>
                <c:pt idx="0">
                  <c:v>HP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'IV.2.4GRÁFICA'!$D$38:$D$48</c:f>
              <c:numCache>
                <c:formatCode>0.0</c:formatCode>
                <c:ptCount val="11"/>
                <c:pt idx="0">
                  <c:v>99.7</c:v>
                </c:pt>
                <c:pt idx="1">
                  <c:v>89.7</c:v>
                </c:pt>
                <c:pt idx="2">
                  <c:v>60.7</c:v>
                </c:pt>
                <c:pt idx="3">
                  <c:v>42</c:v>
                </c:pt>
                <c:pt idx="4">
                  <c:v>63.4</c:v>
                </c:pt>
                <c:pt idx="5">
                  <c:v>44.1</c:v>
                </c:pt>
                <c:pt idx="6">
                  <c:v>40.299999999999997</c:v>
                </c:pt>
                <c:pt idx="7">
                  <c:v>40.700000000000003</c:v>
                </c:pt>
                <c:pt idx="8">
                  <c:v>38.5</c:v>
                </c:pt>
                <c:pt idx="9">
                  <c:v>38</c:v>
                </c:pt>
                <c:pt idx="10">
                  <c:v>37.200000000000003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'IV.2.4GRÁFICA'!$E$37</c:f>
              <c:strCache>
                <c:ptCount val="1"/>
                <c:pt idx="0">
                  <c:v>SM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'IV.2.4GRÁFICA'!$E$38:$E$48</c:f>
              <c:numCache>
                <c:formatCode>0.0</c:formatCode>
                <c:ptCount val="11"/>
                <c:pt idx="0">
                  <c:v>118</c:v>
                </c:pt>
                <c:pt idx="1">
                  <c:v>87</c:v>
                </c:pt>
                <c:pt idx="2">
                  <c:v>62.9</c:v>
                </c:pt>
                <c:pt idx="3">
                  <c:v>46</c:v>
                </c:pt>
                <c:pt idx="4">
                  <c:v>45.4</c:v>
                </c:pt>
                <c:pt idx="5">
                  <c:v>36.5</c:v>
                </c:pt>
                <c:pt idx="6">
                  <c:v>32.4</c:v>
                </c:pt>
                <c:pt idx="7">
                  <c:v>33.5</c:v>
                </c:pt>
                <c:pt idx="8">
                  <c:v>30.9</c:v>
                </c:pt>
                <c:pt idx="9">
                  <c:v>29</c:v>
                </c:pt>
                <c:pt idx="10">
                  <c:v>38.5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'IV.2.4GRÁFICA'!$F$37</c:f>
              <c:strCache>
                <c:ptCount val="1"/>
                <c:pt idx="0">
                  <c:v>Norma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'IV.2.4GRÁFICA'!$A$38:$A$48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'IV.2.4GRÁFICA'!$F$38:$F$48</c:f>
              <c:numCache>
                <c:formatCode>General</c:formatCode>
                <c:ptCount val="11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551232"/>
        <c:axId val="1410551776"/>
      </c:lineChart>
      <c:catAx>
        <c:axId val="14105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meses</a:t>
                </a:r>
              </a:p>
            </c:rich>
          </c:tx>
          <c:layout>
            <c:manualLayout>
              <c:xMode val="edge"/>
              <c:yMode val="edge"/>
              <c:x val="0.49203229078436905"/>
              <c:y val="0.856716417910447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055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055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875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µg/m</a:t>
                </a:r>
                <a:r>
                  <a:rPr lang="es-PA" sz="875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9601593625498006E-3"/>
              <c:y val="0.417910447761194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05512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1474124499377815"/>
          <c:y val="0.92835820895522392"/>
          <c:w val="0.87251079670818044"/>
          <c:h val="0.9880597014925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 IMPORTACIÓN DE GASES AGOTADORES DE
LA CAPA DE OZONO A LA REPÚBLICA: 
AÑOS 1998-2002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datosgrafica!#REF!</c:v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datosgrafica!$A$2:$A$6</c:f>
              <c:numCache>
                <c:formatCode>General</c:formatCode>
                <c:ptCount val="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</c:numCache>
            </c:numRef>
          </c:cat>
          <c:val>
            <c:numRef>
              <c:f>datosgrafica!$B$2:$B$6</c:f>
              <c:numCache>
                <c:formatCode>#,##0</c:formatCode>
                <c:ptCount val="5"/>
                <c:pt idx="0">
                  <c:v>260036</c:v>
                </c:pt>
                <c:pt idx="1">
                  <c:v>239237</c:v>
                </c:pt>
                <c:pt idx="2">
                  <c:v>215559</c:v>
                </c:pt>
                <c:pt idx="3">
                  <c:v>176088</c:v>
                </c:pt>
                <c:pt idx="4">
                  <c:v>232701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553408"/>
        <c:axId val="1410553952"/>
      </c:barChart>
      <c:catAx>
        <c:axId val="141055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05539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10553952"/>
        <c:scaling>
          <c:orientation val="minMax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kilogramos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0553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INTENSIDAD ENERGÉTICA EN LA REPÚBLICA:
 AÑOS 2018-22</a:t>
            </a:r>
          </a:p>
        </c:rich>
      </c:tx>
      <c:layout>
        <c:manualLayout>
          <c:xMode val="edge"/>
          <c:yMode val="edge"/>
          <c:x val="0.31780952703339677"/>
          <c:y val="2.86314227334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28571428571427"/>
          <c:y val="0.20620155038759691"/>
          <c:w val="0.7432432432432432"/>
          <c:h val="0.54263565891472865"/>
        </c:manualLayout>
      </c:layout>
      <c:lineChart>
        <c:grouping val="standard"/>
        <c:varyColors val="0"/>
        <c:ser>
          <c:idx val="1"/>
          <c:order val="0"/>
          <c:tx>
            <c:strRef>
              <c:f>'CUADRO 14 '!$D$4</c:f>
              <c:strCache>
                <c:ptCount val="1"/>
                <c:pt idx="0">
                  <c:v>Intensidad energética   (Bep/millón de balboas)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'CUADRO 14 '!$A$5:$A$9</c:f>
              <c:strCache>
                <c:ptCount val="5"/>
                <c:pt idx="0">
                  <c:v>2018 </c:v>
                </c:pt>
                <c:pt idx="1">
                  <c:v>2019 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'CUADRO 14 '!$D$5:$D$9</c:f>
              <c:numCache>
                <c:formatCode>#,##0.0</c:formatCode>
                <c:ptCount val="5"/>
                <c:pt idx="0">
                  <c:v>378.08561051153879</c:v>
                </c:pt>
                <c:pt idx="1">
                  <c:v>395.32571720027141</c:v>
                </c:pt>
                <c:pt idx="2">
                  <c:v>393.09018273026078</c:v>
                </c:pt>
                <c:pt idx="3">
                  <c:v>391.89085440479795</c:v>
                </c:pt>
                <c:pt idx="4">
                  <c:v>380.95565681700509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193536"/>
        <c:axId val="1350189728"/>
      </c:lineChart>
      <c:catAx>
        <c:axId val="135019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5165705638146589"/>
              <c:y val="0.87441882264716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189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50189728"/>
        <c:scaling>
          <c:orientation val="minMax"/>
          <c:max val="500"/>
          <c:min val="10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Bep/millón de balboas</a:t>
                </a:r>
              </a:p>
            </c:rich>
          </c:tx>
          <c:layout>
            <c:manualLayout>
              <c:xMode val="edge"/>
              <c:yMode val="edge"/>
              <c:x val="7.3051921462086708E-2"/>
              <c:y val="0.183669906833246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193536"/>
        <c:crosses val="autoZero"/>
        <c:crossBetween val="between"/>
        <c:majorUnit val="80"/>
        <c:minorUnit val="0.1"/>
      </c:valAx>
      <c:spPr>
        <a:noFill/>
        <a:ln w="127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PRODUCTIVIDAD ENERGÉTICA EN LA REPÚBLICA: 
AÑOS 2018-22</a:t>
            </a:r>
          </a:p>
        </c:rich>
      </c:tx>
      <c:layout>
        <c:manualLayout>
          <c:xMode val="edge"/>
          <c:yMode val="edge"/>
          <c:x val="0.29860305008882637"/>
          <c:y val="3.74138667268901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227461025203176"/>
          <c:y val="0.22052686074791106"/>
          <c:w val="0.75254954576461075"/>
          <c:h val="0.54782344867442023"/>
        </c:manualLayout>
      </c:layout>
      <c:lineChart>
        <c:grouping val="standard"/>
        <c:varyColors val="0"/>
        <c:ser>
          <c:idx val="0"/>
          <c:order val="0"/>
          <c:tx>
            <c:strRef>
              <c:f>'CUADRO 14 '!$E$4</c:f>
              <c:strCache>
                <c:ptCount val="1"/>
                <c:pt idx="0">
                  <c:v>  Productividad        energética       (Balboas/bep)</c:v>
                </c:pt>
              </c:strCache>
            </c:strRef>
          </c:tx>
          <c:spPr>
            <a:ln w="12700">
              <a:solidFill>
                <a:schemeClr val="tx2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tx2"/>
              </a:solidFill>
              <a:ln>
                <a:solidFill>
                  <a:schemeClr val="tx2"/>
                </a:solidFill>
                <a:prstDash val="solid"/>
              </a:ln>
            </c:spPr>
          </c:marker>
          <c:cat>
            <c:strRef>
              <c:f>'CUADRO 14 '!$A$5:$A$9</c:f>
              <c:strCache>
                <c:ptCount val="5"/>
                <c:pt idx="0">
                  <c:v>2018 </c:v>
                </c:pt>
                <c:pt idx="1">
                  <c:v>2019 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'CUADRO 14 '!$E$5:$E$9</c:f>
              <c:numCache>
                <c:formatCode>#,##0.0</c:formatCode>
                <c:ptCount val="5"/>
                <c:pt idx="0">
                  <c:v>2644.9036202330717</c:v>
                </c:pt>
                <c:pt idx="1">
                  <c:v>2529.5596934145356</c:v>
                </c:pt>
                <c:pt idx="2">
                  <c:v>2543.9441582480317</c:v>
                </c:pt>
                <c:pt idx="3">
                  <c:v>2551.7308933345626</c:v>
                </c:pt>
                <c:pt idx="4">
                  <c:v>2624.9774274394294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0194080"/>
        <c:axId val="1350190272"/>
      </c:lineChart>
      <c:catAx>
        <c:axId val="135019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5305908831968564"/>
              <c:y val="0.880419121560853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19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190272"/>
        <c:scaling>
          <c:orientation val="minMax"/>
          <c:max val="3000"/>
          <c:min val="220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 Balboas/bep</a:t>
                </a:r>
              </a:p>
            </c:rich>
          </c:tx>
          <c:layout>
            <c:manualLayout>
              <c:xMode val="edge"/>
              <c:yMode val="edge"/>
              <c:x val="7.8875980579279553E-2"/>
              <c:y val="0.308650828640490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194080"/>
        <c:crosses val="autoZero"/>
        <c:crossBetween val="between"/>
        <c:majorUnit val="200"/>
      </c:valAx>
      <c:spPr>
        <a:solidFill>
          <a:srgbClr val="FFFFFF"/>
        </a:solidFill>
        <a:ln w="952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12</xdr:col>
      <xdr:colOff>285750</xdr:colOff>
      <xdr:row>43</xdr:row>
      <xdr:rowOff>95250</xdr:rowOff>
    </xdr:to>
    <xdr:graphicFrame macro="">
      <xdr:nvGraphicFramePr>
        <xdr:cNvPr id="75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361950</xdr:colOff>
      <xdr:row>19</xdr:row>
      <xdr:rowOff>133350</xdr:rowOff>
    </xdr:from>
    <xdr:to>
      <xdr:col>28</xdr:col>
      <xdr:colOff>600075</xdr:colOff>
      <xdr:row>34</xdr:row>
      <xdr:rowOff>142875</xdr:rowOff>
    </xdr:to>
    <xdr:graphicFrame macro="">
      <xdr:nvGraphicFramePr>
        <xdr:cNvPr id="42138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0</xdr:row>
      <xdr:rowOff>19050</xdr:rowOff>
    </xdr:from>
    <xdr:to>
      <xdr:col>15</xdr:col>
      <xdr:colOff>190500</xdr:colOff>
      <xdr:row>19</xdr:row>
      <xdr:rowOff>152400</xdr:rowOff>
    </xdr:to>
    <xdr:graphicFrame macro="">
      <xdr:nvGraphicFramePr>
        <xdr:cNvPr id="421389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</xdr:colOff>
      <xdr:row>25</xdr:row>
      <xdr:rowOff>38100</xdr:rowOff>
    </xdr:from>
    <xdr:to>
      <xdr:col>15</xdr:col>
      <xdr:colOff>228600</xdr:colOff>
      <xdr:row>44</xdr:row>
      <xdr:rowOff>133350</xdr:rowOff>
    </xdr:to>
    <xdr:graphicFrame macro="">
      <xdr:nvGraphicFramePr>
        <xdr:cNvPr id="42138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104775</xdr:rowOff>
    </xdr:from>
    <xdr:to>
      <xdr:col>0</xdr:col>
      <xdr:colOff>0</xdr:colOff>
      <xdr:row>36</xdr:row>
      <xdr:rowOff>9525</xdr:rowOff>
    </xdr:to>
    <xdr:graphicFrame macro="">
      <xdr:nvGraphicFramePr>
        <xdr:cNvPr id="659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9079</xdr:colOff>
      <xdr:row>20</xdr:row>
      <xdr:rowOff>29004</xdr:rowOff>
    </xdr:from>
    <xdr:to>
      <xdr:col>4</xdr:col>
      <xdr:colOff>992415</xdr:colOff>
      <xdr:row>33</xdr:row>
      <xdr:rowOff>71243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24217</xdr:colOff>
      <xdr:row>35</xdr:row>
      <xdr:rowOff>37792</xdr:rowOff>
    </xdr:from>
    <xdr:to>
      <xdr:col>4</xdr:col>
      <xdr:colOff>930706</xdr:colOff>
      <xdr:row>49</xdr:row>
      <xdr:rowOff>45863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:90/Users/ehall/AppData/Local/Microsoft/Windows/INetCache/Content.Outlook/X9OX9J43/Climatm&#243;sfera/Estaci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oncentraciones"/>
      <sheetName val="GRAF"/>
      <sheetName val="Hoja3"/>
    </sheetNames>
    <sheetDataSet>
      <sheetData sheetId="0"/>
      <sheetData sheetId="1"/>
      <sheetData sheetId="2">
        <row r="1">
          <cell r="B1" t="str">
            <v>Ba</v>
          </cell>
          <cell r="C1" t="str">
            <v>UP</v>
          </cell>
          <cell r="D1" t="str">
            <v>HP</v>
          </cell>
          <cell r="E1" t="str">
            <v>SM</v>
          </cell>
          <cell r="F1" t="str">
            <v>Norma</v>
          </cell>
        </row>
        <row r="2">
          <cell r="A2" t="str">
            <v>ene</v>
          </cell>
          <cell r="B2">
            <v>31</v>
          </cell>
          <cell r="C2">
            <v>60.8</v>
          </cell>
          <cell r="D2">
            <v>46.4</v>
          </cell>
          <cell r="E2">
            <v>71.599999999999994</v>
          </cell>
          <cell r="F2">
            <v>50</v>
          </cell>
        </row>
        <row r="3">
          <cell r="A3" t="str">
            <v>feb</v>
          </cell>
          <cell r="B3">
            <v>40.799999999999997</v>
          </cell>
          <cell r="C3">
            <v>33.5</v>
          </cell>
          <cell r="D3">
            <v>34.9</v>
          </cell>
          <cell r="E3">
            <v>48.6</v>
          </cell>
          <cell r="F3">
            <v>50</v>
          </cell>
        </row>
        <row r="4">
          <cell r="A4" t="str">
            <v>mar</v>
          </cell>
          <cell r="B4">
            <v>28.5</v>
          </cell>
          <cell r="C4">
            <v>78.8</v>
          </cell>
          <cell r="D4">
            <v>40</v>
          </cell>
          <cell r="E4">
            <v>55.2</v>
          </cell>
          <cell r="F4">
            <v>50</v>
          </cell>
        </row>
        <row r="5">
          <cell r="A5" t="str">
            <v>abril</v>
          </cell>
          <cell r="B5">
            <v>30.7</v>
          </cell>
          <cell r="C5">
            <v>69.099999999999994</v>
          </cell>
          <cell r="D5">
            <v>89.7</v>
          </cell>
          <cell r="E5">
            <v>63.1</v>
          </cell>
          <cell r="F5">
            <v>50</v>
          </cell>
        </row>
        <row r="6">
          <cell r="A6" t="str">
            <v>mayo</v>
          </cell>
          <cell r="B6">
            <v>30.2</v>
          </cell>
          <cell r="C6">
            <v>58.9</v>
          </cell>
          <cell r="D6">
            <v>59.2</v>
          </cell>
          <cell r="E6">
            <v>122</v>
          </cell>
          <cell r="F6">
            <v>50</v>
          </cell>
        </row>
        <row r="7">
          <cell r="A7" t="str">
            <v>junio</v>
          </cell>
          <cell r="B7">
            <v>41.6</v>
          </cell>
          <cell r="C7">
            <v>67</v>
          </cell>
          <cell r="D7">
            <v>40.700000000000003</v>
          </cell>
          <cell r="E7">
            <v>104</v>
          </cell>
          <cell r="F7">
            <v>50</v>
          </cell>
        </row>
        <row r="8">
          <cell r="A8" t="str">
            <v>julio</v>
          </cell>
          <cell r="B8">
            <v>26</v>
          </cell>
          <cell r="C8">
            <v>73.400000000000006</v>
          </cell>
          <cell r="D8">
            <v>22.6</v>
          </cell>
          <cell r="E8">
            <v>98.6</v>
          </cell>
          <cell r="F8">
            <v>50</v>
          </cell>
        </row>
        <row r="9">
          <cell r="A9" t="str">
            <v>agos</v>
          </cell>
          <cell r="B9">
            <v>30.1</v>
          </cell>
          <cell r="C9">
            <v>43.1</v>
          </cell>
          <cell r="D9">
            <v>33.4</v>
          </cell>
          <cell r="E9">
            <v>89.9</v>
          </cell>
          <cell r="F9">
            <v>50</v>
          </cell>
        </row>
        <row r="10">
          <cell r="A10" t="str">
            <v>sep</v>
          </cell>
          <cell r="B10">
            <v>33.700000000000003</v>
          </cell>
          <cell r="C10">
            <v>50.3</v>
          </cell>
          <cell r="D10">
            <v>35.1</v>
          </cell>
          <cell r="E10">
            <v>96.5</v>
          </cell>
          <cell r="F10">
            <v>50</v>
          </cell>
        </row>
        <row r="11">
          <cell r="A11" t="str">
            <v>oct</v>
          </cell>
          <cell r="B11">
            <v>31.8</v>
          </cell>
          <cell r="C11">
            <v>73.7</v>
          </cell>
          <cell r="D11">
            <v>39.5</v>
          </cell>
          <cell r="E11">
            <v>97.3</v>
          </cell>
          <cell r="F11">
            <v>50</v>
          </cell>
        </row>
        <row r="12">
          <cell r="A12" t="str">
            <v>nov</v>
          </cell>
          <cell r="B12">
            <v>33.5</v>
          </cell>
          <cell r="C12">
            <v>62</v>
          </cell>
          <cell r="D12">
            <v>40.1</v>
          </cell>
          <cell r="E12">
            <v>99.2</v>
          </cell>
          <cell r="F12">
            <v>50</v>
          </cell>
        </row>
        <row r="13">
          <cell r="A13" t="str">
            <v>dic</v>
          </cell>
          <cell r="B13">
            <v>40.5</v>
          </cell>
          <cell r="C13">
            <v>73.400000000000006</v>
          </cell>
          <cell r="D13">
            <v>44.3</v>
          </cell>
          <cell r="E13">
            <v>100</v>
          </cell>
          <cell r="F13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M1"/>
    </sheetView>
  </sheetViews>
  <sheetFormatPr baseColWidth="10" defaultRowHeight="12.75" x14ac:dyDescent="0.2"/>
  <cols>
    <col min="2" max="13" width="5.28515625" customWidth="1"/>
  </cols>
  <sheetData>
    <row r="1" spans="1:14" x14ac:dyDescent="0.2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x14ac:dyDescent="0.2">
      <c r="A2" s="80" t="s">
        <v>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x14ac:dyDescent="0.2">
      <c r="A3" s="80" t="s">
        <v>57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4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4" ht="15.75" x14ac:dyDescent="0.2">
      <c r="A5" s="75" t="s">
        <v>2</v>
      </c>
      <c r="B5" s="77" t="s">
        <v>41</v>
      </c>
      <c r="C5" s="78"/>
      <c r="D5" s="78"/>
      <c r="E5" s="79"/>
      <c r="F5" s="77" t="s">
        <v>42</v>
      </c>
      <c r="G5" s="78"/>
      <c r="H5" s="78"/>
      <c r="I5" s="79"/>
      <c r="J5" s="34"/>
      <c r="K5" s="33"/>
      <c r="L5" s="33" t="s">
        <v>43</v>
      </c>
      <c r="M5" s="33"/>
    </row>
    <row r="6" spans="1:14" x14ac:dyDescent="0.2">
      <c r="A6" s="76"/>
      <c r="B6" s="35" t="s">
        <v>3</v>
      </c>
      <c r="C6" s="35" t="s">
        <v>4</v>
      </c>
      <c r="D6" s="35" t="s">
        <v>5</v>
      </c>
      <c r="E6" s="35" t="s">
        <v>6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3</v>
      </c>
      <c r="K6" s="35" t="s">
        <v>4</v>
      </c>
      <c r="L6" s="35" t="s">
        <v>5</v>
      </c>
      <c r="M6" s="32" t="s">
        <v>6</v>
      </c>
    </row>
    <row r="7" spans="1:14" x14ac:dyDescent="0.2">
      <c r="A7" s="9"/>
      <c r="B7" s="12"/>
      <c r="C7" s="13"/>
      <c r="D7" s="13"/>
      <c r="E7" s="14"/>
      <c r="F7" s="15"/>
      <c r="G7" s="15"/>
      <c r="H7" s="15"/>
      <c r="I7" s="14"/>
      <c r="J7" s="15"/>
      <c r="K7" s="13"/>
      <c r="L7" s="15"/>
    </row>
    <row r="8" spans="1:14" x14ac:dyDescent="0.2">
      <c r="A8" s="30" t="s">
        <v>39</v>
      </c>
    </row>
    <row r="9" spans="1:14" x14ac:dyDescent="0.2">
      <c r="A9" s="9"/>
      <c r="B9" s="3"/>
      <c r="C9" s="3"/>
      <c r="D9" s="3"/>
      <c r="E9" s="16"/>
      <c r="F9" s="3"/>
      <c r="G9" s="3"/>
      <c r="H9" s="3"/>
      <c r="I9" s="16"/>
      <c r="J9" s="1"/>
      <c r="K9" s="3"/>
      <c r="L9" s="3"/>
      <c r="M9" s="1"/>
      <c r="N9" s="5"/>
    </row>
    <row r="10" spans="1:14" x14ac:dyDescent="0.2">
      <c r="A10" s="14" t="s">
        <v>27</v>
      </c>
      <c r="B10" s="3">
        <v>49.7</v>
      </c>
      <c r="C10" s="3">
        <v>76.400000000000006</v>
      </c>
      <c r="D10" s="3">
        <v>49.7</v>
      </c>
      <c r="E10" s="16">
        <v>90.2</v>
      </c>
      <c r="F10" s="3">
        <v>40.200000000000003</v>
      </c>
      <c r="G10" s="3">
        <v>35.9</v>
      </c>
      <c r="H10" s="3">
        <v>19.600000000000001</v>
      </c>
      <c r="I10" s="16">
        <v>48.5</v>
      </c>
      <c r="J10" s="44" t="s">
        <v>8</v>
      </c>
      <c r="K10" s="44" t="s">
        <v>8</v>
      </c>
      <c r="L10" s="44" t="s">
        <v>8</v>
      </c>
      <c r="M10" s="45" t="s">
        <v>8</v>
      </c>
      <c r="N10" s="5"/>
    </row>
    <row r="11" spans="1:14" x14ac:dyDescent="0.2">
      <c r="A11" s="14" t="s">
        <v>28</v>
      </c>
      <c r="B11" s="3">
        <v>51.5</v>
      </c>
      <c r="C11" s="3">
        <v>73.599999999999994</v>
      </c>
      <c r="D11" s="3">
        <v>52.4</v>
      </c>
      <c r="E11" s="16">
        <v>70.400000000000006</v>
      </c>
      <c r="F11" s="3">
        <v>29.3</v>
      </c>
      <c r="G11" s="3">
        <v>49.6</v>
      </c>
      <c r="H11" s="3">
        <v>18.5</v>
      </c>
      <c r="I11" s="16">
        <v>44.6</v>
      </c>
      <c r="J11" s="44" t="s">
        <v>8</v>
      </c>
      <c r="K11" s="44" t="s">
        <v>8</v>
      </c>
      <c r="L11" s="44" t="s">
        <v>8</v>
      </c>
      <c r="M11" s="45" t="s">
        <v>8</v>
      </c>
      <c r="N11" s="5"/>
    </row>
    <row r="12" spans="1:14" x14ac:dyDescent="0.2">
      <c r="A12" s="14" t="s">
        <v>29</v>
      </c>
      <c r="B12" s="3">
        <v>35.6</v>
      </c>
      <c r="C12" s="3">
        <v>75.3</v>
      </c>
      <c r="D12" s="3">
        <v>42.1</v>
      </c>
      <c r="E12" s="16">
        <v>82.1</v>
      </c>
      <c r="F12" s="3">
        <v>31.2</v>
      </c>
      <c r="G12" s="3">
        <v>53.5</v>
      </c>
      <c r="H12" s="3">
        <v>20.3</v>
      </c>
      <c r="I12" s="16">
        <v>55.8</v>
      </c>
      <c r="J12" s="44" t="s">
        <v>8</v>
      </c>
      <c r="K12" s="44" t="s">
        <v>8</v>
      </c>
      <c r="L12" s="44" t="s">
        <v>8</v>
      </c>
      <c r="M12" s="45" t="s">
        <v>8</v>
      </c>
      <c r="N12" s="5"/>
    </row>
    <row r="13" spans="1:14" x14ac:dyDescent="0.2">
      <c r="A13" s="14" t="s">
        <v>30</v>
      </c>
      <c r="B13" s="17">
        <v>37.200000000000003</v>
      </c>
      <c r="C13" s="3">
        <v>64.900000000000006</v>
      </c>
      <c r="D13" s="3">
        <v>45.3</v>
      </c>
      <c r="E13" s="16">
        <v>72.7</v>
      </c>
      <c r="F13" s="3">
        <v>33.799999999999997</v>
      </c>
      <c r="G13" s="3">
        <v>40.6</v>
      </c>
      <c r="H13" s="3">
        <v>23.3</v>
      </c>
      <c r="I13" s="16">
        <v>55.6</v>
      </c>
      <c r="J13" s="44" t="s">
        <v>8</v>
      </c>
      <c r="K13" s="44" t="s">
        <v>8</v>
      </c>
      <c r="L13" s="44" t="s">
        <v>8</v>
      </c>
      <c r="M13" s="45" t="s">
        <v>8</v>
      </c>
      <c r="N13" s="5"/>
    </row>
    <row r="14" spans="1:14" x14ac:dyDescent="0.2">
      <c r="A14" s="14" t="s">
        <v>31</v>
      </c>
      <c r="B14" s="3">
        <v>30.2</v>
      </c>
      <c r="C14" s="3">
        <v>46.3</v>
      </c>
      <c r="D14" s="3">
        <v>47.8</v>
      </c>
      <c r="E14" s="16">
        <v>98.5</v>
      </c>
      <c r="F14" s="3">
        <v>31.4</v>
      </c>
      <c r="G14" s="3">
        <v>35.200000000000003</v>
      </c>
      <c r="H14" s="3">
        <v>22.1</v>
      </c>
      <c r="I14" s="16">
        <v>60.5</v>
      </c>
      <c r="J14" s="44" t="s">
        <v>8</v>
      </c>
      <c r="K14" s="44" t="s">
        <v>8</v>
      </c>
      <c r="L14" s="44" t="s">
        <v>8</v>
      </c>
      <c r="M14" s="45" t="s">
        <v>8</v>
      </c>
      <c r="N14" s="5"/>
    </row>
    <row r="15" spans="1:14" x14ac:dyDescent="0.2">
      <c r="A15" s="14" t="s">
        <v>32</v>
      </c>
      <c r="B15" s="3">
        <v>27.2</v>
      </c>
      <c r="C15" s="3">
        <v>75.599999999999994</v>
      </c>
      <c r="D15" s="3">
        <v>54.7</v>
      </c>
      <c r="E15" s="16">
        <v>120.9</v>
      </c>
      <c r="F15" s="3">
        <v>29.3</v>
      </c>
      <c r="G15" s="3">
        <v>31.8</v>
      </c>
      <c r="H15" s="3">
        <v>20</v>
      </c>
      <c r="I15" s="16">
        <v>65.900000000000006</v>
      </c>
      <c r="J15" s="44" t="s">
        <v>8</v>
      </c>
      <c r="K15" s="44" t="s">
        <v>8</v>
      </c>
      <c r="L15" s="44" t="s">
        <v>8</v>
      </c>
      <c r="M15" s="45" t="s">
        <v>8</v>
      </c>
      <c r="N15" s="5"/>
    </row>
    <row r="16" spans="1:14" x14ac:dyDescent="0.2">
      <c r="A16" s="14" t="s">
        <v>33</v>
      </c>
      <c r="B16" s="43" t="s">
        <v>8</v>
      </c>
      <c r="C16" s="3">
        <v>51</v>
      </c>
      <c r="D16" s="3">
        <v>43.5</v>
      </c>
      <c r="E16" s="16">
        <v>111.8</v>
      </c>
      <c r="F16" s="43" t="s">
        <v>8</v>
      </c>
      <c r="G16" s="3">
        <v>28.8</v>
      </c>
      <c r="H16" s="3">
        <v>19.100000000000001</v>
      </c>
      <c r="I16" s="16">
        <v>58.7</v>
      </c>
      <c r="J16" s="44" t="s">
        <v>8</v>
      </c>
      <c r="K16" s="44" t="s">
        <v>8</v>
      </c>
      <c r="L16" s="44" t="s">
        <v>8</v>
      </c>
      <c r="M16" s="45" t="s">
        <v>8</v>
      </c>
      <c r="N16" s="5"/>
    </row>
    <row r="17" spans="1:14" x14ac:dyDescent="0.2">
      <c r="A17" s="14" t="s">
        <v>34</v>
      </c>
      <c r="B17" s="43" t="s">
        <v>8</v>
      </c>
      <c r="C17" s="43" t="s">
        <v>8</v>
      </c>
      <c r="D17" s="43" t="s">
        <v>8</v>
      </c>
      <c r="E17" s="44" t="s">
        <v>8</v>
      </c>
      <c r="F17" s="44" t="s">
        <v>8</v>
      </c>
      <c r="G17" s="44" t="s">
        <v>8</v>
      </c>
      <c r="H17" s="44" t="s">
        <v>8</v>
      </c>
      <c r="I17" s="44" t="s">
        <v>8</v>
      </c>
      <c r="J17" s="44" t="s">
        <v>8</v>
      </c>
      <c r="K17" s="44" t="s">
        <v>8</v>
      </c>
      <c r="L17" s="44" t="s">
        <v>8</v>
      </c>
      <c r="M17" s="45" t="s">
        <v>8</v>
      </c>
      <c r="N17" s="5"/>
    </row>
    <row r="18" spans="1:14" x14ac:dyDescent="0.2">
      <c r="A18" s="14" t="s">
        <v>35</v>
      </c>
      <c r="B18" s="43" t="s">
        <v>8</v>
      </c>
      <c r="C18" s="43" t="s">
        <v>8</v>
      </c>
      <c r="D18" s="43" t="s">
        <v>8</v>
      </c>
      <c r="E18" s="44" t="s">
        <v>8</v>
      </c>
      <c r="F18" s="44" t="s">
        <v>8</v>
      </c>
      <c r="G18" s="44" t="s">
        <v>8</v>
      </c>
      <c r="H18" s="44" t="s">
        <v>8</v>
      </c>
      <c r="I18" s="44" t="s">
        <v>8</v>
      </c>
      <c r="J18" s="44" t="s">
        <v>8</v>
      </c>
      <c r="K18" s="44" t="s">
        <v>8</v>
      </c>
      <c r="L18" s="44" t="s">
        <v>8</v>
      </c>
      <c r="M18" s="45" t="s">
        <v>8</v>
      </c>
      <c r="N18" s="5"/>
    </row>
    <row r="19" spans="1:14" x14ac:dyDescent="0.2">
      <c r="A19" s="14" t="s">
        <v>36</v>
      </c>
      <c r="B19" s="43" t="s">
        <v>8</v>
      </c>
      <c r="C19" s="43" t="s">
        <v>8</v>
      </c>
      <c r="D19" s="43" t="s">
        <v>8</v>
      </c>
      <c r="E19" s="44" t="s">
        <v>8</v>
      </c>
      <c r="F19" s="44" t="s">
        <v>8</v>
      </c>
      <c r="G19" s="44" t="s">
        <v>8</v>
      </c>
      <c r="H19" s="44" t="s">
        <v>8</v>
      </c>
      <c r="I19" s="44" t="s">
        <v>8</v>
      </c>
      <c r="J19" s="44" t="s">
        <v>8</v>
      </c>
      <c r="K19" s="44" t="s">
        <v>8</v>
      </c>
      <c r="L19" s="44" t="s">
        <v>8</v>
      </c>
      <c r="M19" s="45" t="s">
        <v>8</v>
      </c>
      <c r="N19" s="5"/>
    </row>
    <row r="20" spans="1:14" x14ac:dyDescent="0.2">
      <c r="A20" s="14" t="s">
        <v>37</v>
      </c>
      <c r="B20" s="43" t="s">
        <v>8</v>
      </c>
      <c r="C20" s="43" t="s">
        <v>8</v>
      </c>
      <c r="D20" s="43" t="s">
        <v>8</v>
      </c>
      <c r="E20" s="44" t="s">
        <v>8</v>
      </c>
      <c r="F20" s="44" t="s">
        <v>8</v>
      </c>
      <c r="G20" s="44" t="s">
        <v>8</v>
      </c>
      <c r="H20" s="44" t="s">
        <v>8</v>
      </c>
      <c r="I20" s="44" t="s">
        <v>8</v>
      </c>
      <c r="J20" s="44" t="s">
        <v>8</v>
      </c>
      <c r="K20" s="44" t="s">
        <v>8</v>
      </c>
      <c r="L20" s="44" t="s">
        <v>8</v>
      </c>
      <c r="M20" s="45" t="s">
        <v>8</v>
      </c>
      <c r="N20" s="5"/>
    </row>
    <row r="21" spans="1:14" x14ac:dyDescent="0.2">
      <c r="A21" s="14" t="s">
        <v>38</v>
      </c>
      <c r="B21" s="43" t="s">
        <v>8</v>
      </c>
      <c r="C21" s="43" t="s">
        <v>8</v>
      </c>
      <c r="D21" s="43" t="s">
        <v>8</v>
      </c>
      <c r="E21" s="44" t="s">
        <v>8</v>
      </c>
      <c r="F21" s="44" t="s">
        <v>8</v>
      </c>
      <c r="G21" s="44" t="s">
        <v>8</v>
      </c>
      <c r="H21" s="44" t="s">
        <v>8</v>
      </c>
      <c r="I21" s="44" t="s">
        <v>8</v>
      </c>
      <c r="J21" s="44" t="s">
        <v>8</v>
      </c>
      <c r="K21" s="44" t="s">
        <v>8</v>
      </c>
      <c r="L21" s="44" t="s">
        <v>8</v>
      </c>
      <c r="M21" s="45" t="s">
        <v>8</v>
      </c>
      <c r="N21" s="5"/>
    </row>
    <row r="22" spans="1:14" x14ac:dyDescent="0.2">
      <c r="A22" s="18"/>
      <c r="B22" s="4"/>
      <c r="C22" s="4"/>
      <c r="D22" s="4"/>
      <c r="E22" s="19"/>
      <c r="F22" s="4"/>
      <c r="G22" s="4"/>
      <c r="H22" s="4"/>
      <c r="I22" s="19"/>
      <c r="J22" s="20"/>
      <c r="K22" s="20"/>
      <c r="L22" s="20"/>
      <c r="M22" s="21"/>
    </row>
    <row r="23" spans="1:14" x14ac:dyDescent="0.2">
      <c r="A23" s="22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4" x14ac:dyDescent="0.2">
      <c r="A24" s="22" t="s">
        <v>47</v>
      </c>
      <c r="B24" s="8"/>
      <c r="C24" s="8"/>
      <c r="D24" s="8"/>
    </row>
  </sheetData>
  <mergeCells count="7">
    <mergeCell ref="A5:A6"/>
    <mergeCell ref="B5:E5"/>
    <mergeCell ref="F5:I5"/>
    <mergeCell ref="A1:M1"/>
    <mergeCell ref="A2:M2"/>
    <mergeCell ref="A3:M3"/>
    <mergeCell ref="A4:M4"/>
  </mergeCells>
  <phoneticPr fontId="0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I4" sqref="I4"/>
    </sheetView>
  </sheetViews>
  <sheetFormatPr baseColWidth="10" defaultRowHeight="12.75" x14ac:dyDescent="0.2"/>
  <cols>
    <col min="2" max="13" width="5.28515625" customWidth="1"/>
  </cols>
  <sheetData>
    <row r="1" spans="1:13" x14ac:dyDescent="0.2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x14ac:dyDescent="0.2">
      <c r="A2" s="80" t="s">
        <v>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x14ac:dyDescent="0.2">
      <c r="A3" s="80" t="s">
        <v>58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x14ac:dyDescent="0.2">
      <c r="J4" s="11"/>
      <c r="K4" s="11"/>
      <c r="L4" s="11"/>
      <c r="M4" s="11"/>
    </row>
    <row r="5" spans="1:13" ht="15.75" x14ac:dyDescent="0.2">
      <c r="A5" s="75" t="s">
        <v>2</v>
      </c>
      <c r="B5" s="77" t="s">
        <v>41</v>
      </c>
      <c r="C5" s="78"/>
      <c r="D5" s="78"/>
      <c r="E5" s="79"/>
      <c r="F5" s="77" t="s">
        <v>42</v>
      </c>
      <c r="G5" s="78"/>
      <c r="H5" s="78"/>
      <c r="I5" s="79"/>
      <c r="J5" s="34"/>
      <c r="K5" s="33"/>
      <c r="L5" s="33" t="s">
        <v>43</v>
      </c>
      <c r="M5" s="33"/>
    </row>
    <row r="6" spans="1:13" x14ac:dyDescent="0.2">
      <c r="A6" s="76"/>
      <c r="B6" s="35" t="s">
        <v>3</v>
      </c>
      <c r="C6" s="35" t="s">
        <v>4</v>
      </c>
      <c r="D6" s="35" t="s">
        <v>5</v>
      </c>
      <c r="E6" s="35" t="s">
        <v>6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3</v>
      </c>
      <c r="K6" s="35" t="s">
        <v>4</v>
      </c>
      <c r="L6" s="35" t="s">
        <v>5</v>
      </c>
      <c r="M6" s="32" t="s">
        <v>6</v>
      </c>
    </row>
    <row r="7" spans="1:13" x14ac:dyDescent="0.2">
      <c r="A7" s="9"/>
      <c r="B7" s="12"/>
      <c r="C7" s="13"/>
      <c r="D7" s="13"/>
      <c r="E7" s="14"/>
      <c r="F7" s="15"/>
      <c r="G7" s="15"/>
      <c r="H7" s="15"/>
      <c r="I7" s="14"/>
      <c r="J7" s="15"/>
      <c r="K7" s="13"/>
      <c r="L7" s="15"/>
    </row>
    <row r="8" spans="1:13" x14ac:dyDescent="0.2">
      <c r="A8" s="30" t="s">
        <v>39</v>
      </c>
      <c r="B8" s="36">
        <f>SUM(B10:B22)/9</f>
        <v>25.777777777777779</v>
      </c>
      <c r="C8" s="36">
        <f>SUM(C10:C22)/9</f>
        <v>53.166666666666664</v>
      </c>
      <c r="D8" s="36">
        <f>SUM(D10:D22)/7</f>
        <v>36.914285714285711</v>
      </c>
      <c r="E8" s="37">
        <f>SUM(E10:E22)/7</f>
        <v>72.171428571428564</v>
      </c>
      <c r="F8" s="36">
        <f>SUM(F10:F22)/6</f>
        <v>13.183333333333335</v>
      </c>
      <c r="G8" s="36">
        <f>SUM(G10:G22)/7</f>
        <v>43.328571428571429</v>
      </c>
      <c r="H8" s="36">
        <f>SUM(H10:H22)/6</f>
        <v>17.316666666666666</v>
      </c>
      <c r="I8" s="37">
        <f>SUM(I10:I22)/6</f>
        <v>57.566666666666663</v>
      </c>
      <c r="J8" s="38">
        <f>SUM(J10:J20)/8</f>
        <v>19.674999999999997</v>
      </c>
      <c r="K8" s="36">
        <f>SUM(K10:K20)/8</f>
        <v>8.6750000000000007</v>
      </c>
      <c r="L8" s="36">
        <f>SUM(L10:L22)/8</f>
        <v>13.937500000000004</v>
      </c>
      <c r="M8" s="39">
        <f>SUM(M10:M20)/8</f>
        <v>8.8062499999999986</v>
      </c>
    </row>
    <row r="9" spans="1:13" x14ac:dyDescent="0.2">
      <c r="A9" s="9"/>
      <c r="B9" s="3"/>
      <c r="C9" s="3"/>
      <c r="D9" s="3"/>
      <c r="E9" s="16"/>
      <c r="F9" s="3"/>
      <c r="G9" s="3"/>
      <c r="H9" s="3"/>
      <c r="I9" s="16"/>
      <c r="J9" s="1"/>
      <c r="K9" s="3"/>
      <c r="L9" s="3"/>
      <c r="M9" s="1"/>
    </row>
    <row r="10" spans="1:13" x14ac:dyDescent="0.2">
      <c r="A10" s="14" t="s">
        <v>27</v>
      </c>
      <c r="B10" s="3">
        <v>35.700000000000003</v>
      </c>
      <c r="C10" s="3">
        <v>57.3</v>
      </c>
      <c r="D10" s="3">
        <v>28.4</v>
      </c>
      <c r="E10" s="16">
        <v>42.3</v>
      </c>
      <c r="F10" s="43" t="s">
        <v>8</v>
      </c>
      <c r="G10" s="43" t="s">
        <v>8</v>
      </c>
      <c r="H10" s="43" t="s">
        <v>8</v>
      </c>
      <c r="I10" s="43" t="s">
        <v>8</v>
      </c>
      <c r="J10" s="44">
        <v>16.600000000000001</v>
      </c>
      <c r="K10" s="44">
        <v>6.8</v>
      </c>
      <c r="L10" s="44">
        <v>17.3</v>
      </c>
      <c r="M10" s="45">
        <v>8.9</v>
      </c>
    </row>
    <row r="11" spans="1:13" x14ac:dyDescent="0.2">
      <c r="A11" s="14" t="s">
        <v>28</v>
      </c>
      <c r="B11" s="3">
        <v>21.8</v>
      </c>
      <c r="C11" s="3">
        <v>49.4</v>
      </c>
      <c r="D11" s="3">
        <v>41.3</v>
      </c>
      <c r="E11" s="16">
        <v>47.3</v>
      </c>
      <c r="F11" s="3">
        <v>8.6</v>
      </c>
      <c r="G11" s="3">
        <v>44.9</v>
      </c>
      <c r="H11" s="3">
        <v>16.7</v>
      </c>
      <c r="I11" s="16">
        <v>43.1</v>
      </c>
      <c r="J11" s="44">
        <v>29.8</v>
      </c>
      <c r="K11" s="44">
        <v>13.8</v>
      </c>
      <c r="L11" s="44">
        <v>17.600000000000001</v>
      </c>
      <c r="M11" s="45">
        <v>8.6</v>
      </c>
    </row>
    <row r="12" spans="1:13" x14ac:dyDescent="0.2">
      <c r="A12" s="14" t="s">
        <v>29</v>
      </c>
      <c r="B12" s="3">
        <v>28.4</v>
      </c>
      <c r="C12" s="3">
        <v>56.4</v>
      </c>
      <c r="D12" s="3">
        <v>43.4</v>
      </c>
      <c r="E12" s="16">
        <v>55.3</v>
      </c>
      <c r="F12" s="3">
        <v>9.9</v>
      </c>
      <c r="G12" s="3">
        <v>46.4</v>
      </c>
      <c r="H12" s="3">
        <v>15.3</v>
      </c>
      <c r="I12" s="16">
        <v>51.5</v>
      </c>
      <c r="J12" s="44">
        <v>19.3</v>
      </c>
      <c r="K12" s="44">
        <v>6.3</v>
      </c>
      <c r="L12" s="44">
        <v>13.8</v>
      </c>
      <c r="M12" s="45">
        <v>11.05</v>
      </c>
    </row>
    <row r="13" spans="1:13" x14ac:dyDescent="0.2">
      <c r="A13" s="14" t="s">
        <v>30</v>
      </c>
      <c r="B13" s="17">
        <v>24</v>
      </c>
      <c r="C13" s="3">
        <v>57.5</v>
      </c>
      <c r="D13" s="43" t="s">
        <v>8</v>
      </c>
      <c r="E13" s="44" t="s">
        <v>8</v>
      </c>
      <c r="F13" s="3">
        <v>15.5</v>
      </c>
      <c r="G13" s="3">
        <v>45.5</v>
      </c>
      <c r="H13" s="3">
        <v>18.5</v>
      </c>
      <c r="I13" s="16">
        <v>60.1</v>
      </c>
      <c r="J13" s="44">
        <v>19.899999999999999</v>
      </c>
      <c r="K13" s="44">
        <v>11.9</v>
      </c>
      <c r="L13" s="44">
        <v>10.7</v>
      </c>
      <c r="M13" s="45">
        <v>7.6</v>
      </c>
    </row>
    <row r="14" spans="1:13" x14ac:dyDescent="0.2">
      <c r="A14" s="14" t="s">
        <v>31</v>
      </c>
      <c r="B14" s="3">
        <v>25.3</v>
      </c>
      <c r="C14" s="3">
        <v>45.3</v>
      </c>
      <c r="D14" s="43" t="s">
        <v>8</v>
      </c>
      <c r="E14" s="44" t="s">
        <v>8</v>
      </c>
      <c r="F14" s="3">
        <v>14.6</v>
      </c>
      <c r="G14" s="3">
        <v>37.299999999999997</v>
      </c>
      <c r="H14" s="3">
        <v>17.2</v>
      </c>
      <c r="I14" s="16">
        <v>61.1</v>
      </c>
      <c r="J14" s="44">
        <v>14.6</v>
      </c>
      <c r="K14" s="44">
        <v>5.6</v>
      </c>
      <c r="L14" s="44">
        <v>9.9</v>
      </c>
      <c r="M14" s="45">
        <v>7.9</v>
      </c>
    </row>
    <row r="15" spans="1:13" x14ac:dyDescent="0.2">
      <c r="A15" s="14" t="s">
        <v>32</v>
      </c>
      <c r="B15" s="3">
        <v>22.4</v>
      </c>
      <c r="C15" s="3">
        <v>60</v>
      </c>
      <c r="D15" s="3">
        <v>28</v>
      </c>
      <c r="E15" s="16">
        <v>86.2</v>
      </c>
      <c r="F15" s="3">
        <v>15.3</v>
      </c>
      <c r="G15" s="3">
        <v>37.1</v>
      </c>
      <c r="H15" s="3">
        <v>17.100000000000001</v>
      </c>
      <c r="I15" s="16">
        <v>66.900000000000006</v>
      </c>
      <c r="J15" s="44">
        <v>17.600000000000001</v>
      </c>
      <c r="K15" s="44">
        <v>9.3000000000000007</v>
      </c>
      <c r="L15" s="44">
        <v>10.7</v>
      </c>
      <c r="M15" s="45">
        <v>8.8000000000000007</v>
      </c>
    </row>
    <row r="16" spans="1:13" x14ac:dyDescent="0.2">
      <c r="A16" s="14" t="s">
        <v>33</v>
      </c>
      <c r="B16" s="43">
        <v>20.6</v>
      </c>
      <c r="C16" s="3">
        <v>44.3</v>
      </c>
      <c r="D16" s="3">
        <v>32.5</v>
      </c>
      <c r="E16" s="16">
        <v>91.3</v>
      </c>
      <c r="F16" s="43">
        <v>15.2</v>
      </c>
      <c r="G16" s="3">
        <v>41.1</v>
      </c>
      <c r="H16" s="3">
        <v>19.100000000000001</v>
      </c>
      <c r="I16" s="16">
        <v>62.7</v>
      </c>
      <c r="J16" s="44">
        <v>19.899999999999999</v>
      </c>
      <c r="K16" s="44">
        <v>7</v>
      </c>
      <c r="L16" s="44">
        <v>17.600000000000001</v>
      </c>
      <c r="M16" s="45">
        <v>8.8000000000000007</v>
      </c>
    </row>
    <row r="17" spans="1:13" x14ac:dyDescent="0.2">
      <c r="A17" s="14" t="s">
        <v>34</v>
      </c>
      <c r="B17" s="43">
        <v>28.1</v>
      </c>
      <c r="C17" s="43">
        <v>55.3</v>
      </c>
      <c r="D17" s="43">
        <v>47.8</v>
      </c>
      <c r="E17" s="44">
        <v>110.8</v>
      </c>
      <c r="F17" s="44" t="s">
        <v>8</v>
      </c>
      <c r="G17" s="44">
        <v>51</v>
      </c>
      <c r="H17" s="44" t="s">
        <v>8</v>
      </c>
      <c r="I17" s="44" t="s">
        <v>8</v>
      </c>
      <c r="J17" s="44">
        <v>19.7</v>
      </c>
      <c r="K17" s="44">
        <v>8.6999999999999993</v>
      </c>
      <c r="L17" s="44">
        <v>13.9</v>
      </c>
      <c r="M17" s="45">
        <v>8.8000000000000007</v>
      </c>
    </row>
    <row r="18" spans="1:13" x14ac:dyDescent="0.2">
      <c r="A18" s="14" t="s">
        <v>35</v>
      </c>
      <c r="B18" s="43">
        <v>25.7</v>
      </c>
      <c r="C18" s="43">
        <v>53</v>
      </c>
      <c r="D18" s="43">
        <v>37</v>
      </c>
      <c r="E18" s="44">
        <v>72</v>
      </c>
      <c r="F18" s="44" t="s">
        <v>8</v>
      </c>
      <c r="G18" s="44" t="s">
        <v>8</v>
      </c>
      <c r="H18" s="44" t="s">
        <v>8</v>
      </c>
      <c r="I18" s="44" t="s">
        <v>8</v>
      </c>
      <c r="J18" s="44" t="s">
        <v>8</v>
      </c>
      <c r="K18" s="44" t="s">
        <v>8</v>
      </c>
      <c r="L18" s="44" t="s">
        <v>8</v>
      </c>
      <c r="M18" s="45" t="s">
        <v>8</v>
      </c>
    </row>
    <row r="19" spans="1:13" x14ac:dyDescent="0.2">
      <c r="A19" s="14" t="s">
        <v>36</v>
      </c>
      <c r="B19" s="43" t="s">
        <v>8</v>
      </c>
      <c r="C19" s="43" t="s">
        <v>8</v>
      </c>
      <c r="D19" s="43" t="s">
        <v>8</v>
      </c>
      <c r="E19" s="44" t="s">
        <v>8</v>
      </c>
      <c r="F19" s="44" t="s">
        <v>8</v>
      </c>
      <c r="G19" s="44" t="s">
        <v>8</v>
      </c>
      <c r="H19" s="44" t="s">
        <v>8</v>
      </c>
      <c r="I19" s="44" t="s">
        <v>8</v>
      </c>
      <c r="J19" s="44" t="s">
        <v>8</v>
      </c>
      <c r="K19" s="44" t="s">
        <v>8</v>
      </c>
      <c r="L19" s="44" t="s">
        <v>8</v>
      </c>
      <c r="M19" s="45" t="s">
        <v>8</v>
      </c>
    </row>
    <row r="20" spans="1:13" x14ac:dyDescent="0.2">
      <c r="A20" s="14" t="s">
        <v>37</v>
      </c>
      <c r="B20" s="43" t="s">
        <v>8</v>
      </c>
      <c r="C20" s="43" t="s">
        <v>8</v>
      </c>
      <c r="D20" s="43" t="s">
        <v>8</v>
      </c>
      <c r="E20" s="44" t="s">
        <v>8</v>
      </c>
      <c r="F20" s="44" t="s">
        <v>8</v>
      </c>
      <c r="G20" s="44" t="s">
        <v>8</v>
      </c>
      <c r="H20" s="44" t="s">
        <v>8</v>
      </c>
      <c r="I20" s="44" t="s">
        <v>8</v>
      </c>
      <c r="J20" s="44" t="s">
        <v>8</v>
      </c>
      <c r="K20" s="44" t="s">
        <v>8</v>
      </c>
      <c r="L20" s="44" t="s">
        <v>8</v>
      </c>
      <c r="M20" s="45" t="s">
        <v>8</v>
      </c>
    </row>
    <row r="21" spans="1:13" x14ac:dyDescent="0.2">
      <c r="A21" s="14" t="s">
        <v>38</v>
      </c>
      <c r="B21" s="43" t="s">
        <v>8</v>
      </c>
      <c r="C21" s="43" t="s">
        <v>8</v>
      </c>
      <c r="D21" s="43" t="s">
        <v>8</v>
      </c>
      <c r="E21" s="44" t="s">
        <v>8</v>
      </c>
      <c r="F21" s="44" t="s">
        <v>8</v>
      </c>
      <c r="G21" s="44" t="s">
        <v>8</v>
      </c>
      <c r="H21" s="44" t="s">
        <v>8</v>
      </c>
      <c r="I21" s="44" t="s">
        <v>8</v>
      </c>
      <c r="J21" s="44" t="s">
        <v>8</v>
      </c>
      <c r="K21" s="44" t="s">
        <v>8</v>
      </c>
      <c r="L21" s="44" t="s">
        <v>8</v>
      </c>
      <c r="M21" s="45" t="s">
        <v>8</v>
      </c>
    </row>
    <row r="22" spans="1:13" x14ac:dyDescent="0.2">
      <c r="A22" s="18"/>
      <c r="B22" s="4"/>
      <c r="C22" s="4"/>
      <c r="D22" s="4"/>
      <c r="E22" s="19"/>
      <c r="F22" s="4"/>
      <c r="G22" s="4"/>
      <c r="H22" s="4"/>
      <c r="I22" s="19"/>
      <c r="J22" s="20"/>
      <c r="K22" s="20"/>
      <c r="L22" s="20"/>
      <c r="M22" s="21"/>
    </row>
    <row r="23" spans="1:13" x14ac:dyDescent="0.2">
      <c r="A23" s="22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">
      <c r="A24" s="22" t="s">
        <v>47</v>
      </c>
      <c r="B24" s="8"/>
      <c r="C24" s="8"/>
      <c r="D24" s="8"/>
    </row>
  </sheetData>
  <mergeCells count="6">
    <mergeCell ref="A1:M1"/>
    <mergeCell ref="A5:A6"/>
    <mergeCell ref="B5:E5"/>
    <mergeCell ref="F5:I5"/>
    <mergeCell ref="A2:M2"/>
    <mergeCell ref="A3:M3"/>
  </mergeCells>
  <phoneticPr fontId="0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58"/>
  <sheetViews>
    <sheetView topLeftCell="A25" zoomScaleNormal="100" workbookViewId="0">
      <selection activeCell="A2" sqref="A2:M2"/>
    </sheetView>
  </sheetViews>
  <sheetFormatPr baseColWidth="10" defaultRowHeight="12.75" x14ac:dyDescent="0.2"/>
  <cols>
    <col min="1" max="1" width="12.5703125" customWidth="1"/>
    <col min="2" max="4" width="4.7109375" customWidth="1"/>
    <col min="5" max="5" width="5.7109375" bestFit="1" customWidth="1"/>
    <col min="6" max="9" width="4.7109375" customWidth="1"/>
    <col min="10" max="10" width="5.7109375" bestFit="1" customWidth="1"/>
    <col min="11" max="12" width="4.7109375" customWidth="1"/>
    <col min="13" max="13" width="5.7109375" bestFit="1" customWidth="1"/>
  </cols>
  <sheetData>
    <row r="1" spans="1:14" x14ac:dyDescent="0.2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4" x14ac:dyDescent="0.2">
      <c r="A2" s="80" t="s">
        <v>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x14ac:dyDescent="0.2">
      <c r="A3" s="80" t="s">
        <v>40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4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4" ht="21" customHeight="1" x14ac:dyDescent="0.2">
      <c r="A5" s="75" t="s">
        <v>2</v>
      </c>
      <c r="B5" s="77" t="s">
        <v>41</v>
      </c>
      <c r="C5" s="78"/>
      <c r="D5" s="78"/>
      <c r="E5" s="79"/>
      <c r="F5" s="77" t="s">
        <v>42</v>
      </c>
      <c r="G5" s="78"/>
      <c r="H5" s="78"/>
      <c r="I5" s="79"/>
      <c r="J5" s="34"/>
      <c r="K5" s="33"/>
      <c r="L5" s="33" t="s">
        <v>43</v>
      </c>
      <c r="M5" s="33"/>
    </row>
    <row r="6" spans="1:14" ht="21.75" customHeight="1" x14ac:dyDescent="0.2">
      <c r="A6" s="76"/>
      <c r="B6" s="35" t="s">
        <v>3</v>
      </c>
      <c r="C6" s="35" t="s">
        <v>4</v>
      </c>
      <c r="D6" s="35" t="s">
        <v>5</v>
      </c>
      <c r="E6" s="35" t="s">
        <v>6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3</v>
      </c>
      <c r="K6" s="35" t="s">
        <v>4</v>
      </c>
      <c r="L6" s="35" t="s">
        <v>5</v>
      </c>
      <c r="M6" s="32" t="s">
        <v>6</v>
      </c>
      <c r="N6" s="5"/>
    </row>
    <row r="7" spans="1:14" x14ac:dyDescent="0.2">
      <c r="A7" s="9"/>
      <c r="B7" s="12"/>
      <c r="C7" s="13"/>
      <c r="D7" s="13"/>
      <c r="E7" s="14"/>
      <c r="F7" s="15"/>
      <c r="G7" s="15"/>
      <c r="H7" s="15"/>
      <c r="I7" s="14"/>
      <c r="J7" s="15"/>
      <c r="K7" s="13"/>
      <c r="L7" s="15"/>
    </row>
    <row r="8" spans="1:14" x14ac:dyDescent="0.2">
      <c r="A8" s="30" t="s">
        <v>39</v>
      </c>
      <c r="B8" s="36">
        <f>SUM(B10:B22)/11</f>
        <v>33.427272727272729</v>
      </c>
      <c r="C8" s="36">
        <f t="shared" ref="C8:I8" si="0">SUM(C10:C22)/12</f>
        <v>62</v>
      </c>
      <c r="D8" s="36">
        <f t="shared" si="0"/>
        <v>43.824999999999996</v>
      </c>
      <c r="E8" s="37">
        <f t="shared" si="0"/>
        <v>87.183333333333323</v>
      </c>
      <c r="F8" s="36">
        <f t="shared" si="0"/>
        <v>24.208333333333332</v>
      </c>
      <c r="G8" s="36">
        <f t="shared" si="0"/>
        <v>41.675000000000004</v>
      </c>
      <c r="H8" s="36">
        <f t="shared" si="0"/>
        <v>21.033333333333335</v>
      </c>
      <c r="I8" s="37">
        <f t="shared" si="0"/>
        <v>58.833333333333336</v>
      </c>
      <c r="J8" s="38">
        <f>SUM(J10:J20)/11</f>
        <v>51.509090909090908</v>
      </c>
      <c r="K8" s="36">
        <f>SUM(K10:K20)/11</f>
        <v>42.827272727272728</v>
      </c>
      <c r="L8" s="36">
        <f>SUM(L10:L22)/11</f>
        <v>54.027272727272731</v>
      </c>
      <c r="M8" s="39">
        <f>SUM(M10:M20)/11</f>
        <v>50.918181818181807</v>
      </c>
    </row>
    <row r="9" spans="1:14" x14ac:dyDescent="0.2">
      <c r="A9" s="9"/>
      <c r="B9" s="3"/>
      <c r="C9" s="3"/>
      <c r="D9" s="3"/>
      <c r="E9" s="16"/>
      <c r="F9" s="3"/>
      <c r="G9" s="3"/>
      <c r="H9" s="3"/>
      <c r="I9" s="16"/>
      <c r="J9" s="1"/>
      <c r="K9" s="3"/>
      <c r="L9" s="3"/>
      <c r="M9" s="1"/>
    </row>
    <row r="10" spans="1:14" x14ac:dyDescent="0.2">
      <c r="A10" s="14" t="s">
        <v>27</v>
      </c>
      <c r="B10" s="3">
        <v>31</v>
      </c>
      <c r="C10" s="3">
        <v>60.8</v>
      </c>
      <c r="D10" s="3">
        <v>46.4</v>
      </c>
      <c r="E10" s="16">
        <v>71.599999999999994</v>
      </c>
      <c r="F10" s="3">
        <v>26.7</v>
      </c>
      <c r="G10" s="3">
        <v>35.299999999999997</v>
      </c>
      <c r="H10" s="3">
        <v>21.5</v>
      </c>
      <c r="I10" s="16">
        <v>61.8</v>
      </c>
      <c r="J10" s="16">
        <v>107.6</v>
      </c>
      <c r="K10" s="3">
        <v>97.3</v>
      </c>
      <c r="L10" s="3">
        <v>99.7</v>
      </c>
      <c r="M10" s="1">
        <v>118</v>
      </c>
    </row>
    <row r="11" spans="1:14" x14ac:dyDescent="0.2">
      <c r="A11" s="14" t="s">
        <v>28</v>
      </c>
      <c r="B11" s="3">
        <v>40.799999999999997</v>
      </c>
      <c r="C11" s="3">
        <v>33.5</v>
      </c>
      <c r="D11" s="3">
        <v>34.9</v>
      </c>
      <c r="E11" s="16">
        <v>48.6</v>
      </c>
      <c r="F11" s="3">
        <v>20.100000000000001</v>
      </c>
      <c r="G11" s="3">
        <v>24.8</v>
      </c>
      <c r="H11" s="3">
        <v>15.2</v>
      </c>
      <c r="I11" s="16">
        <v>41.7</v>
      </c>
      <c r="J11" s="16">
        <v>113.7</v>
      </c>
      <c r="K11" s="3">
        <v>59.4</v>
      </c>
      <c r="L11" s="3">
        <v>89.7</v>
      </c>
      <c r="M11" s="1">
        <v>87</v>
      </c>
    </row>
    <row r="12" spans="1:14" x14ac:dyDescent="0.2">
      <c r="A12" s="14" t="s">
        <v>29</v>
      </c>
      <c r="B12" s="3">
        <v>28.5</v>
      </c>
      <c r="C12" s="3">
        <v>78.8</v>
      </c>
      <c r="D12" s="3">
        <v>40</v>
      </c>
      <c r="E12" s="16">
        <v>55.2</v>
      </c>
      <c r="F12" s="3">
        <v>26.2</v>
      </c>
      <c r="G12" s="3">
        <v>47.7</v>
      </c>
      <c r="H12" s="3">
        <v>16.5</v>
      </c>
      <c r="I12" s="16">
        <v>49.2</v>
      </c>
      <c r="J12" s="16">
        <v>61</v>
      </c>
      <c r="K12" s="3">
        <v>56.1</v>
      </c>
      <c r="L12" s="3">
        <v>60.7</v>
      </c>
      <c r="M12" s="1">
        <v>62.9</v>
      </c>
    </row>
    <row r="13" spans="1:14" x14ac:dyDescent="0.2">
      <c r="A13" s="14" t="s">
        <v>30</v>
      </c>
      <c r="B13" s="17" t="s">
        <v>8</v>
      </c>
      <c r="C13" s="3">
        <v>69.099999999999994</v>
      </c>
      <c r="D13" s="3">
        <v>89.7</v>
      </c>
      <c r="E13" s="16">
        <v>63.1</v>
      </c>
      <c r="F13" s="3">
        <v>25.1</v>
      </c>
      <c r="G13" s="3">
        <v>42.4</v>
      </c>
      <c r="H13" s="3">
        <v>18.600000000000001</v>
      </c>
      <c r="I13" s="16">
        <v>61.9</v>
      </c>
      <c r="J13" s="16">
        <v>32.700000000000003</v>
      </c>
      <c r="K13" s="3">
        <v>41.2</v>
      </c>
      <c r="L13" s="3">
        <v>42</v>
      </c>
      <c r="M13" s="1">
        <v>46</v>
      </c>
    </row>
    <row r="14" spans="1:14" x14ac:dyDescent="0.2">
      <c r="A14" s="14" t="s">
        <v>31</v>
      </c>
      <c r="B14" s="3">
        <v>30.2</v>
      </c>
      <c r="C14" s="3">
        <v>58.9</v>
      </c>
      <c r="D14" s="3">
        <v>59.2</v>
      </c>
      <c r="E14" s="16">
        <v>122.4</v>
      </c>
      <c r="F14" s="3">
        <v>27.4</v>
      </c>
      <c r="G14" s="3">
        <v>40.4</v>
      </c>
      <c r="H14" s="3">
        <v>19.7</v>
      </c>
      <c r="I14" s="16">
        <v>62.7</v>
      </c>
      <c r="J14" s="16">
        <v>35.1</v>
      </c>
      <c r="K14" s="3">
        <v>42</v>
      </c>
      <c r="L14" s="3">
        <v>63.4</v>
      </c>
      <c r="M14" s="1">
        <v>45.4</v>
      </c>
    </row>
    <row r="15" spans="1:14" x14ac:dyDescent="0.2">
      <c r="A15" s="14" t="s">
        <v>32</v>
      </c>
      <c r="B15" s="3">
        <v>41.6</v>
      </c>
      <c r="C15" s="3">
        <v>67</v>
      </c>
      <c r="D15" s="3">
        <v>40.700000000000003</v>
      </c>
      <c r="E15" s="16">
        <v>103.7</v>
      </c>
      <c r="F15" s="3">
        <v>21.6</v>
      </c>
      <c r="G15" s="3">
        <v>39.5</v>
      </c>
      <c r="H15" s="3">
        <v>16.3</v>
      </c>
      <c r="I15" s="16">
        <v>50</v>
      </c>
      <c r="J15" s="16">
        <v>36.200000000000003</v>
      </c>
      <c r="K15" s="3">
        <v>30</v>
      </c>
      <c r="L15" s="3">
        <v>44.1</v>
      </c>
      <c r="M15" s="1">
        <v>36.5</v>
      </c>
    </row>
    <row r="16" spans="1:14" x14ac:dyDescent="0.2">
      <c r="A16" s="14" t="s">
        <v>33</v>
      </c>
      <c r="B16" s="3">
        <v>26</v>
      </c>
      <c r="C16" s="3">
        <v>73.400000000000006</v>
      </c>
      <c r="D16" s="3">
        <v>22.6</v>
      </c>
      <c r="E16" s="16">
        <v>98.6</v>
      </c>
      <c r="F16" s="3">
        <v>22.1</v>
      </c>
      <c r="G16" s="3">
        <v>43.2</v>
      </c>
      <c r="H16" s="3">
        <v>19.600000000000001</v>
      </c>
      <c r="I16" s="16">
        <v>58.2</v>
      </c>
      <c r="J16" s="16">
        <v>37.5</v>
      </c>
      <c r="K16" s="3">
        <v>33.5</v>
      </c>
      <c r="L16" s="3">
        <v>40.299999999999997</v>
      </c>
      <c r="M16" s="1">
        <v>32.4</v>
      </c>
    </row>
    <row r="17" spans="1:13" x14ac:dyDescent="0.2">
      <c r="A17" s="14" t="s">
        <v>34</v>
      </c>
      <c r="B17" s="3">
        <v>30.1</v>
      </c>
      <c r="C17" s="3">
        <v>43.1</v>
      </c>
      <c r="D17" s="3">
        <v>33.4</v>
      </c>
      <c r="E17" s="16">
        <v>89.9</v>
      </c>
      <c r="F17" s="3">
        <v>25.7</v>
      </c>
      <c r="G17" s="3">
        <v>39.6</v>
      </c>
      <c r="H17" s="3">
        <v>20.3</v>
      </c>
      <c r="I17" s="16">
        <v>58.4</v>
      </c>
      <c r="J17" s="16">
        <v>37.1</v>
      </c>
      <c r="K17" s="3">
        <v>28.3</v>
      </c>
      <c r="L17" s="3">
        <v>40.700000000000003</v>
      </c>
      <c r="M17" s="1">
        <v>33.5</v>
      </c>
    </row>
    <row r="18" spans="1:13" x14ac:dyDescent="0.2">
      <c r="A18" s="14" t="s">
        <v>35</v>
      </c>
      <c r="B18" s="3">
        <v>33.700000000000003</v>
      </c>
      <c r="C18" s="3">
        <v>50.3</v>
      </c>
      <c r="D18" s="3">
        <v>35.1</v>
      </c>
      <c r="E18" s="16">
        <v>96.5</v>
      </c>
      <c r="F18" s="3">
        <v>20.3</v>
      </c>
      <c r="G18" s="3">
        <v>48.3</v>
      </c>
      <c r="H18" s="3">
        <v>22.1</v>
      </c>
      <c r="I18" s="16">
        <v>60.5</v>
      </c>
      <c r="J18" s="16">
        <v>33.4</v>
      </c>
      <c r="K18" s="3">
        <v>26.9</v>
      </c>
      <c r="L18" s="3">
        <v>38.5</v>
      </c>
      <c r="M18" s="1">
        <v>30.9</v>
      </c>
    </row>
    <row r="19" spans="1:13" x14ac:dyDescent="0.2">
      <c r="A19" s="14" t="s">
        <v>36</v>
      </c>
      <c r="B19" s="3">
        <v>31.8</v>
      </c>
      <c r="C19" s="3">
        <v>73.7</v>
      </c>
      <c r="D19" s="3">
        <v>39.5</v>
      </c>
      <c r="E19" s="16">
        <v>97.3</v>
      </c>
      <c r="F19" s="3">
        <v>22.4</v>
      </c>
      <c r="G19" s="3">
        <v>47.9</v>
      </c>
      <c r="H19" s="3">
        <v>25.1</v>
      </c>
      <c r="I19" s="16">
        <v>65.3</v>
      </c>
      <c r="J19" s="16">
        <v>36.9</v>
      </c>
      <c r="K19" s="3">
        <v>27.1</v>
      </c>
      <c r="L19" s="3">
        <v>38</v>
      </c>
      <c r="M19" s="1">
        <v>29</v>
      </c>
    </row>
    <row r="20" spans="1:13" ht="12.95" customHeight="1" x14ac:dyDescent="0.2">
      <c r="A20" s="14" t="s">
        <v>37</v>
      </c>
      <c r="B20" s="3">
        <v>33.5</v>
      </c>
      <c r="C20" s="3">
        <v>62</v>
      </c>
      <c r="D20" s="3">
        <v>40.1</v>
      </c>
      <c r="E20" s="16">
        <v>99.2</v>
      </c>
      <c r="F20" s="3">
        <v>25.4</v>
      </c>
      <c r="G20" s="3">
        <v>44.2</v>
      </c>
      <c r="H20" s="3">
        <v>27.3</v>
      </c>
      <c r="I20" s="16">
        <v>66.2</v>
      </c>
      <c r="J20" s="16">
        <v>35.4</v>
      </c>
      <c r="K20" s="3">
        <v>29.3</v>
      </c>
      <c r="L20" s="3">
        <v>37.200000000000003</v>
      </c>
      <c r="M20" s="1">
        <v>38.5</v>
      </c>
    </row>
    <row r="21" spans="1:13" ht="12.95" customHeight="1" x14ac:dyDescent="0.2">
      <c r="A21" s="14" t="s">
        <v>38</v>
      </c>
      <c r="B21" s="3">
        <v>40.5</v>
      </c>
      <c r="C21" s="3">
        <v>73.400000000000006</v>
      </c>
      <c r="D21" s="3">
        <v>44.3</v>
      </c>
      <c r="E21" s="3">
        <v>100.1</v>
      </c>
      <c r="F21" s="3">
        <v>27.5</v>
      </c>
      <c r="G21" s="3">
        <v>46.8</v>
      </c>
      <c r="H21" s="3">
        <v>30.2</v>
      </c>
      <c r="I21" s="3">
        <v>70.099999999999994</v>
      </c>
      <c r="J21" s="17" t="s">
        <v>8</v>
      </c>
      <c r="K21" s="17" t="s">
        <v>8</v>
      </c>
      <c r="L21" s="27" t="s">
        <v>8</v>
      </c>
      <c r="M21" s="26" t="s">
        <v>8</v>
      </c>
    </row>
    <row r="22" spans="1:13" x14ac:dyDescent="0.2">
      <c r="A22" s="18"/>
      <c r="B22" s="4"/>
      <c r="C22" s="4"/>
      <c r="D22" s="4"/>
      <c r="E22" s="19"/>
      <c r="F22" s="4"/>
      <c r="G22" s="4"/>
      <c r="H22" s="4"/>
      <c r="I22" s="19"/>
      <c r="J22" s="20"/>
      <c r="K22" s="20"/>
      <c r="L22" s="20"/>
      <c r="M22" s="21"/>
    </row>
    <row r="23" spans="1:13" x14ac:dyDescent="0.2">
      <c r="A23" s="22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">
      <c r="A24" s="22" t="s">
        <v>47</v>
      </c>
      <c r="B24" s="8"/>
      <c r="C24" s="8"/>
      <c r="D24" s="8"/>
    </row>
    <row r="25" spans="1:13" x14ac:dyDescent="0.2">
      <c r="A25" s="10"/>
    </row>
    <row r="42" spans="1:8" x14ac:dyDescent="0.2">
      <c r="A42" s="5"/>
    </row>
    <row r="43" spans="1:8" x14ac:dyDescent="0.2">
      <c r="A43" s="5"/>
    </row>
    <row r="44" spans="1:8" x14ac:dyDescent="0.2">
      <c r="A44" s="5"/>
    </row>
    <row r="45" spans="1:8" x14ac:dyDescent="0.2">
      <c r="A45" s="22" t="s">
        <v>48</v>
      </c>
      <c r="B45" s="10"/>
      <c r="C45" s="10"/>
      <c r="D45" s="10"/>
      <c r="E45" s="10"/>
      <c r="F45" s="10"/>
      <c r="G45" s="10"/>
      <c r="H45" s="10"/>
    </row>
    <row r="46" spans="1:8" x14ac:dyDescent="0.2">
      <c r="A46" s="22" t="s">
        <v>47</v>
      </c>
      <c r="B46" s="10"/>
      <c r="C46" s="10"/>
      <c r="D46" s="10"/>
      <c r="E46" s="10"/>
      <c r="F46" s="10"/>
      <c r="G46" s="10"/>
      <c r="H46" s="10"/>
    </row>
    <row r="47" spans="1:8" x14ac:dyDescent="0.2">
      <c r="A47" s="5"/>
    </row>
    <row r="48" spans="1:8" x14ac:dyDescent="0.2">
      <c r="A48" s="5"/>
    </row>
    <row r="49" spans="1:13" x14ac:dyDescent="0.2">
      <c r="A49" s="5"/>
    </row>
    <row r="51" spans="1:13" x14ac:dyDescent="0.2">
      <c r="A51" s="82" t="s">
        <v>45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</row>
    <row r="52" spans="1:13" x14ac:dyDescent="0.2">
      <c r="A52" s="5"/>
    </row>
    <row r="53" spans="1:13" x14ac:dyDescent="0.2">
      <c r="A53" s="5"/>
    </row>
    <row r="54" spans="1:13" x14ac:dyDescent="0.2">
      <c r="A54" s="5"/>
    </row>
    <row r="55" spans="1:13" x14ac:dyDescent="0.2">
      <c r="A55" s="5"/>
    </row>
    <row r="56" spans="1:13" x14ac:dyDescent="0.2">
      <c r="A56" s="5"/>
    </row>
    <row r="57" spans="1:13" x14ac:dyDescent="0.2">
      <c r="A57" s="5"/>
    </row>
    <row r="58" spans="1:13" x14ac:dyDescent="0.2">
      <c r="A58" s="5"/>
    </row>
  </sheetData>
  <mergeCells count="8">
    <mergeCell ref="A51:M51"/>
    <mergeCell ref="B5:E5"/>
    <mergeCell ref="F5:I5"/>
    <mergeCell ref="A1:M1"/>
    <mergeCell ref="A4:M4"/>
    <mergeCell ref="A2:M2"/>
    <mergeCell ref="A3:M3"/>
    <mergeCell ref="A5:A6"/>
  </mergeCells>
  <phoneticPr fontId="0" type="noConversion"/>
  <printOptions horizontalCentered="1"/>
  <pageMargins left="0.70866141732283472" right="0.70866141732283472" top="0.98425196850393704" bottom="0.98425196850393704" header="0" footer="0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52"/>
  <sheetViews>
    <sheetView zoomScale="75" zoomScaleNormal="100" workbookViewId="0">
      <selection activeCell="P2" sqref="P2"/>
    </sheetView>
  </sheetViews>
  <sheetFormatPr baseColWidth="10" defaultRowHeight="12.75" x14ac:dyDescent="0.2"/>
  <sheetData>
    <row r="1" spans="2:7" x14ac:dyDescent="0.2">
      <c r="B1" t="s">
        <v>16</v>
      </c>
      <c r="C1">
        <v>28.5</v>
      </c>
      <c r="D1">
        <v>78.8</v>
      </c>
      <c r="E1">
        <v>40</v>
      </c>
      <c r="F1">
        <v>55.2</v>
      </c>
      <c r="G1">
        <v>50</v>
      </c>
    </row>
    <row r="2" spans="2:7" x14ac:dyDescent="0.2">
      <c r="B2" t="s">
        <v>7</v>
      </c>
      <c r="C2" s="2">
        <v>30.7</v>
      </c>
      <c r="D2">
        <v>69.099999999999994</v>
      </c>
      <c r="E2">
        <v>89.7</v>
      </c>
      <c r="F2">
        <v>63.1</v>
      </c>
      <c r="G2">
        <v>50</v>
      </c>
    </row>
    <row r="3" spans="2:7" x14ac:dyDescent="0.2">
      <c r="B3" t="s">
        <v>9</v>
      </c>
      <c r="C3">
        <v>30.2</v>
      </c>
      <c r="D3">
        <v>58.9</v>
      </c>
      <c r="E3">
        <v>59.2</v>
      </c>
      <c r="F3">
        <v>122</v>
      </c>
      <c r="G3">
        <v>50</v>
      </c>
    </row>
    <row r="4" spans="2:7" x14ac:dyDescent="0.2">
      <c r="B4" t="s">
        <v>10</v>
      </c>
      <c r="C4">
        <v>41.6</v>
      </c>
      <c r="D4">
        <v>67</v>
      </c>
      <c r="E4">
        <v>40.700000000000003</v>
      </c>
      <c r="F4">
        <v>104</v>
      </c>
      <c r="G4">
        <v>50</v>
      </c>
    </row>
    <row r="5" spans="2:7" x14ac:dyDescent="0.2">
      <c r="B5" t="s">
        <v>11</v>
      </c>
      <c r="C5">
        <v>26</v>
      </c>
      <c r="D5">
        <v>73.400000000000006</v>
      </c>
      <c r="E5">
        <v>22.6</v>
      </c>
      <c r="F5">
        <v>98.6</v>
      </c>
      <c r="G5">
        <v>50</v>
      </c>
    </row>
    <row r="6" spans="2:7" x14ac:dyDescent="0.2">
      <c r="B6" t="s">
        <v>17</v>
      </c>
      <c r="C6">
        <v>30.1</v>
      </c>
      <c r="D6">
        <v>43.1</v>
      </c>
      <c r="E6">
        <v>33.4</v>
      </c>
      <c r="F6">
        <v>89.9</v>
      </c>
      <c r="G6">
        <v>50</v>
      </c>
    </row>
    <row r="7" spans="2:7" x14ac:dyDescent="0.2">
      <c r="B7" t="s">
        <v>18</v>
      </c>
      <c r="C7">
        <v>33.700000000000003</v>
      </c>
      <c r="D7">
        <v>50.3</v>
      </c>
      <c r="E7">
        <v>35.1</v>
      </c>
      <c r="F7">
        <v>96.5</v>
      </c>
      <c r="G7">
        <v>50</v>
      </c>
    </row>
    <row r="8" spans="2:7" x14ac:dyDescent="0.2">
      <c r="B8" t="s">
        <v>19</v>
      </c>
      <c r="C8">
        <v>31.8</v>
      </c>
      <c r="D8">
        <v>73.7</v>
      </c>
      <c r="E8">
        <v>39.5</v>
      </c>
      <c r="F8">
        <v>97.3</v>
      </c>
      <c r="G8">
        <v>50</v>
      </c>
    </row>
    <row r="9" spans="2:7" x14ac:dyDescent="0.2">
      <c r="B9" t="s">
        <v>20</v>
      </c>
      <c r="C9">
        <v>33.5</v>
      </c>
      <c r="D9">
        <v>62</v>
      </c>
      <c r="E9">
        <v>40.1</v>
      </c>
      <c r="F9">
        <v>99.2</v>
      </c>
      <c r="G9">
        <v>50</v>
      </c>
    </row>
    <row r="10" spans="2:7" x14ac:dyDescent="0.2">
      <c r="B10" t="s">
        <v>21</v>
      </c>
      <c r="C10">
        <v>40.5</v>
      </c>
      <c r="D10">
        <v>73.400000000000006</v>
      </c>
      <c r="E10">
        <v>44.3</v>
      </c>
      <c r="F10">
        <v>100</v>
      </c>
      <c r="G10">
        <v>50</v>
      </c>
    </row>
    <row r="13" spans="2:7" x14ac:dyDescent="0.2">
      <c r="B13" t="s">
        <v>22</v>
      </c>
      <c r="C13" t="s">
        <v>25</v>
      </c>
      <c r="D13" t="s">
        <v>4</v>
      </c>
      <c r="E13" t="s">
        <v>5</v>
      </c>
      <c r="F13" t="s">
        <v>6</v>
      </c>
      <c r="G13" t="s">
        <v>23</v>
      </c>
    </row>
    <row r="14" spans="2:7" x14ac:dyDescent="0.2">
      <c r="B14" t="s">
        <v>14</v>
      </c>
      <c r="C14" s="5">
        <v>26.7</v>
      </c>
      <c r="D14" s="5">
        <v>35.299999999999997</v>
      </c>
      <c r="E14" s="5">
        <v>21.5</v>
      </c>
      <c r="F14" s="5">
        <v>61.8</v>
      </c>
      <c r="G14">
        <v>40</v>
      </c>
    </row>
    <row r="15" spans="2:7" x14ac:dyDescent="0.2">
      <c r="B15" t="s">
        <v>15</v>
      </c>
      <c r="C15" s="5">
        <v>20.100000000000001</v>
      </c>
      <c r="D15" s="5">
        <v>24.8</v>
      </c>
      <c r="E15" s="5">
        <v>15.2</v>
      </c>
      <c r="F15" s="5">
        <v>41.7</v>
      </c>
      <c r="G15">
        <v>40</v>
      </c>
    </row>
    <row r="16" spans="2:7" x14ac:dyDescent="0.2">
      <c r="B16" t="s">
        <v>16</v>
      </c>
      <c r="C16" s="5">
        <v>26.2</v>
      </c>
      <c r="D16" s="5">
        <v>47.7</v>
      </c>
      <c r="E16" s="5">
        <v>16.5</v>
      </c>
      <c r="F16" s="5">
        <v>49.2</v>
      </c>
      <c r="G16">
        <v>40</v>
      </c>
    </row>
    <row r="17" spans="2:10" x14ac:dyDescent="0.2">
      <c r="B17" t="s">
        <v>7</v>
      </c>
      <c r="C17" s="5">
        <v>25.1</v>
      </c>
      <c r="D17" s="5">
        <v>42.4</v>
      </c>
      <c r="E17" s="5">
        <v>18.600000000000001</v>
      </c>
      <c r="F17" s="5">
        <v>61.9</v>
      </c>
      <c r="G17">
        <v>40</v>
      </c>
    </row>
    <row r="18" spans="2:10" x14ac:dyDescent="0.2">
      <c r="B18" t="s">
        <v>9</v>
      </c>
      <c r="C18" s="5">
        <v>27.4</v>
      </c>
      <c r="D18" s="5">
        <v>40.4</v>
      </c>
      <c r="E18" s="5">
        <v>19.7</v>
      </c>
      <c r="F18" s="5">
        <v>62.7</v>
      </c>
      <c r="G18">
        <v>40</v>
      </c>
    </row>
    <row r="19" spans="2:10" x14ac:dyDescent="0.2">
      <c r="B19" t="s">
        <v>10</v>
      </c>
      <c r="C19" s="5">
        <v>21.6</v>
      </c>
      <c r="D19" s="5">
        <v>39.5</v>
      </c>
      <c r="E19" s="5">
        <v>16.3</v>
      </c>
      <c r="F19" s="5">
        <v>50</v>
      </c>
      <c r="G19">
        <v>40</v>
      </c>
    </row>
    <row r="20" spans="2:10" x14ac:dyDescent="0.2">
      <c r="B20" t="s">
        <v>11</v>
      </c>
      <c r="C20" s="5">
        <v>22.1</v>
      </c>
      <c r="D20" s="5">
        <v>43.2</v>
      </c>
      <c r="E20" s="5">
        <v>19.600000000000001</v>
      </c>
      <c r="F20" s="5">
        <v>58.2</v>
      </c>
      <c r="G20">
        <v>40</v>
      </c>
    </row>
    <row r="21" spans="2:10" x14ac:dyDescent="0.2">
      <c r="B21" t="s">
        <v>17</v>
      </c>
      <c r="C21" s="5">
        <v>25.7</v>
      </c>
      <c r="D21" s="5">
        <v>39.6</v>
      </c>
      <c r="E21" s="5">
        <v>20.3</v>
      </c>
      <c r="F21" s="5">
        <v>58.4</v>
      </c>
      <c r="G21">
        <v>40</v>
      </c>
      <c r="J21" s="22" t="s">
        <v>48</v>
      </c>
    </row>
    <row r="22" spans="2:10" x14ac:dyDescent="0.2">
      <c r="B22" t="s">
        <v>18</v>
      </c>
      <c r="C22" s="5">
        <v>20.3</v>
      </c>
      <c r="D22" s="5">
        <v>48.3</v>
      </c>
      <c r="E22" s="5">
        <v>22.1</v>
      </c>
      <c r="F22" s="5">
        <v>60.5</v>
      </c>
      <c r="G22">
        <v>40</v>
      </c>
      <c r="J22" s="22" t="s">
        <v>47</v>
      </c>
    </row>
    <row r="23" spans="2:10" x14ac:dyDescent="0.2">
      <c r="B23" t="s">
        <v>19</v>
      </c>
      <c r="C23" s="5">
        <v>22.4</v>
      </c>
      <c r="D23" s="5">
        <v>47.9</v>
      </c>
      <c r="E23" s="5">
        <v>25.1</v>
      </c>
      <c r="F23" s="5">
        <v>65.3</v>
      </c>
      <c r="G23">
        <v>40</v>
      </c>
    </row>
    <row r="24" spans="2:10" x14ac:dyDescent="0.2">
      <c r="B24" t="s">
        <v>20</v>
      </c>
      <c r="C24" s="5">
        <v>25.4</v>
      </c>
      <c r="D24" s="5">
        <v>44.2</v>
      </c>
      <c r="E24" s="5">
        <v>27.3</v>
      </c>
      <c r="F24" s="5">
        <v>66.2</v>
      </c>
      <c r="G24">
        <v>40</v>
      </c>
    </row>
    <row r="25" spans="2:10" x14ac:dyDescent="0.2">
      <c r="B25" t="s">
        <v>21</v>
      </c>
      <c r="C25" s="5">
        <v>27.5</v>
      </c>
      <c r="D25" s="5">
        <v>46.8</v>
      </c>
      <c r="E25" s="5">
        <v>30.2</v>
      </c>
      <c r="F25" s="5">
        <v>70.099999999999994</v>
      </c>
      <c r="G25">
        <v>40</v>
      </c>
    </row>
    <row r="26" spans="2:10" x14ac:dyDescent="0.2">
      <c r="C26" s="5"/>
      <c r="D26" s="5"/>
      <c r="E26" s="5"/>
      <c r="F26" s="5"/>
    </row>
    <row r="27" spans="2:10" x14ac:dyDescent="0.2">
      <c r="C27" s="5"/>
      <c r="D27" s="5"/>
      <c r="E27" s="5"/>
      <c r="F27" s="5"/>
    </row>
    <row r="28" spans="2:10" x14ac:dyDescent="0.2">
      <c r="C28" s="5"/>
      <c r="D28" s="5"/>
      <c r="E28" s="5"/>
      <c r="F28" s="5"/>
    </row>
    <row r="29" spans="2:10" x14ac:dyDescent="0.2">
      <c r="C29" t="s">
        <v>26</v>
      </c>
    </row>
    <row r="31" spans="2:10" x14ac:dyDescent="0.2">
      <c r="B31" t="s">
        <v>13</v>
      </c>
      <c r="C31">
        <v>33.43</v>
      </c>
      <c r="D31">
        <v>62</v>
      </c>
      <c r="E31">
        <v>43.83</v>
      </c>
      <c r="F31">
        <v>87.18</v>
      </c>
    </row>
    <row r="32" spans="2:10" x14ac:dyDescent="0.2">
      <c r="B32" t="s">
        <v>1</v>
      </c>
      <c r="C32" s="23">
        <v>24.21</v>
      </c>
      <c r="D32">
        <v>41.68</v>
      </c>
      <c r="E32">
        <v>21.03</v>
      </c>
      <c r="F32">
        <v>58.83</v>
      </c>
    </row>
    <row r="33" spans="1:10" x14ac:dyDescent="0.2">
      <c r="B33" t="s">
        <v>24</v>
      </c>
      <c r="C33">
        <v>51.51</v>
      </c>
      <c r="D33">
        <v>42.83</v>
      </c>
      <c r="E33">
        <v>54.03</v>
      </c>
      <c r="F33">
        <v>50.92</v>
      </c>
    </row>
    <row r="36" spans="1:10" ht="14.25" x14ac:dyDescent="0.2">
      <c r="B36" s="24"/>
      <c r="C36" s="28"/>
      <c r="D36" s="25" t="s">
        <v>12</v>
      </c>
      <c r="E36" s="28"/>
    </row>
    <row r="37" spans="1:10" x14ac:dyDescent="0.2">
      <c r="A37" t="s">
        <v>22</v>
      </c>
      <c r="B37" s="29" t="s">
        <v>3</v>
      </c>
      <c r="C37" s="29" t="s">
        <v>4</v>
      </c>
      <c r="D37" s="29" t="s">
        <v>5</v>
      </c>
      <c r="E37" s="29" t="s">
        <v>6</v>
      </c>
      <c r="F37" t="s">
        <v>23</v>
      </c>
    </row>
    <row r="38" spans="1:10" x14ac:dyDescent="0.2">
      <c r="A38" t="s">
        <v>14</v>
      </c>
      <c r="B38" s="16">
        <v>107.6</v>
      </c>
      <c r="C38" s="3">
        <v>97.3</v>
      </c>
      <c r="D38" s="3">
        <v>99.7</v>
      </c>
      <c r="E38" s="1">
        <v>118</v>
      </c>
      <c r="F38">
        <v>75</v>
      </c>
    </row>
    <row r="39" spans="1:10" x14ac:dyDescent="0.2">
      <c r="A39" t="s">
        <v>15</v>
      </c>
      <c r="B39" s="16">
        <v>113.7</v>
      </c>
      <c r="C39" s="3">
        <v>59.4</v>
      </c>
      <c r="D39" s="3">
        <v>89.7</v>
      </c>
      <c r="E39" s="1">
        <v>87</v>
      </c>
      <c r="F39">
        <v>75</v>
      </c>
    </row>
    <row r="40" spans="1:10" x14ac:dyDescent="0.2">
      <c r="A40" t="s">
        <v>16</v>
      </c>
      <c r="B40" s="16">
        <v>61</v>
      </c>
      <c r="C40" s="3">
        <v>56.1</v>
      </c>
      <c r="D40" s="3">
        <v>60.7</v>
      </c>
      <c r="E40" s="1">
        <v>62.9</v>
      </c>
      <c r="F40">
        <v>75</v>
      </c>
    </row>
    <row r="41" spans="1:10" x14ac:dyDescent="0.2">
      <c r="A41" t="s">
        <v>7</v>
      </c>
      <c r="B41" s="16">
        <v>32.700000000000003</v>
      </c>
      <c r="C41" s="3">
        <v>41.2</v>
      </c>
      <c r="D41" s="3">
        <v>42</v>
      </c>
      <c r="E41" s="1">
        <v>46</v>
      </c>
      <c r="F41">
        <v>75</v>
      </c>
    </row>
    <row r="42" spans="1:10" x14ac:dyDescent="0.2">
      <c r="A42" t="s">
        <v>9</v>
      </c>
      <c r="B42" s="16">
        <v>35.1</v>
      </c>
      <c r="C42" s="3">
        <v>42</v>
      </c>
      <c r="D42" s="3">
        <v>63.4</v>
      </c>
      <c r="E42" s="1">
        <v>45.4</v>
      </c>
      <c r="F42">
        <v>75</v>
      </c>
    </row>
    <row r="43" spans="1:10" x14ac:dyDescent="0.2">
      <c r="A43" t="s">
        <v>10</v>
      </c>
      <c r="B43" s="16">
        <v>36.200000000000003</v>
      </c>
      <c r="C43" s="3">
        <v>30</v>
      </c>
      <c r="D43" s="3">
        <v>44.1</v>
      </c>
      <c r="E43" s="1">
        <v>36.5</v>
      </c>
      <c r="F43">
        <v>75</v>
      </c>
    </row>
    <row r="44" spans="1:10" x14ac:dyDescent="0.2">
      <c r="A44" t="s">
        <v>11</v>
      </c>
      <c r="B44" s="16">
        <v>37.5</v>
      </c>
      <c r="C44" s="3">
        <v>33.5</v>
      </c>
      <c r="D44" s="3">
        <v>40.299999999999997</v>
      </c>
      <c r="E44" s="1">
        <v>32.4</v>
      </c>
      <c r="F44">
        <v>75</v>
      </c>
    </row>
    <row r="45" spans="1:10" x14ac:dyDescent="0.2">
      <c r="A45" t="s">
        <v>17</v>
      </c>
      <c r="B45" s="16">
        <v>37.1</v>
      </c>
      <c r="C45" s="3">
        <v>28.3</v>
      </c>
      <c r="D45" s="3">
        <v>40.700000000000003</v>
      </c>
      <c r="E45" s="1">
        <v>33.5</v>
      </c>
      <c r="F45">
        <v>75</v>
      </c>
    </row>
    <row r="46" spans="1:10" x14ac:dyDescent="0.2">
      <c r="A46" t="s">
        <v>18</v>
      </c>
      <c r="B46" s="16">
        <v>33.4</v>
      </c>
      <c r="C46" s="3">
        <v>26.9</v>
      </c>
      <c r="D46" s="3">
        <v>38.5</v>
      </c>
      <c r="E46" s="1">
        <v>30.9</v>
      </c>
      <c r="F46">
        <v>75</v>
      </c>
      <c r="J46" s="22" t="s">
        <v>48</v>
      </c>
    </row>
    <row r="47" spans="1:10" x14ac:dyDescent="0.2">
      <c r="A47" t="s">
        <v>19</v>
      </c>
      <c r="B47" s="16">
        <v>36.9</v>
      </c>
      <c r="C47" s="3">
        <v>27.1</v>
      </c>
      <c r="D47" s="3">
        <v>38</v>
      </c>
      <c r="E47" s="1">
        <v>29</v>
      </c>
      <c r="F47">
        <v>75</v>
      </c>
      <c r="J47" s="22" t="s">
        <v>47</v>
      </c>
    </row>
    <row r="48" spans="1:10" x14ac:dyDescent="0.2">
      <c r="A48" t="s">
        <v>20</v>
      </c>
      <c r="B48" s="16">
        <v>35.4</v>
      </c>
      <c r="C48" s="3">
        <v>29.3</v>
      </c>
      <c r="D48" s="3">
        <v>37.200000000000003</v>
      </c>
      <c r="E48" s="1">
        <v>38.5</v>
      </c>
      <c r="F48">
        <v>75</v>
      </c>
    </row>
    <row r="51" spans="9:21" x14ac:dyDescent="0.2">
      <c r="Q51" s="31"/>
      <c r="R51" s="31"/>
      <c r="S51" s="31"/>
      <c r="T51" s="31"/>
      <c r="U51" s="31"/>
    </row>
    <row r="52" spans="9:21" x14ac:dyDescent="0.2">
      <c r="I52" s="82" t="s">
        <v>46</v>
      </c>
      <c r="J52" s="82"/>
      <c r="K52" s="82"/>
      <c r="L52" s="82"/>
      <c r="M52" s="82"/>
      <c r="N52" s="82"/>
      <c r="O52" s="82"/>
      <c r="P52" s="82"/>
    </row>
  </sheetData>
  <mergeCells count="1">
    <mergeCell ref="I52:P52"/>
  </mergeCells>
  <phoneticPr fontId="0" type="noConversion"/>
  <printOptions horizontalCentered="1"/>
  <pageMargins left="0.70866141732283472" right="0.70866141732283472" top="0.98425196850393704" bottom="0.98425196850393704" header="0" footer="0"/>
  <pageSetup orientation="portrait" r:id="rId1"/>
  <headerFooter alignWithMargins="0"/>
  <colBreaks count="2" manualBreakCount="2">
    <brk id="8" max="48" man="1"/>
    <brk id="2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Normal="100" zoomScaleSheetLayoutView="50" workbookViewId="0">
      <selection activeCell="C1" sqref="C1"/>
    </sheetView>
  </sheetViews>
  <sheetFormatPr baseColWidth="10" defaultRowHeight="12.95" customHeight="1" x14ac:dyDescent="0.2"/>
  <sheetData>
    <row r="1" spans="1:2" ht="18.75" customHeight="1" x14ac:dyDescent="0.2">
      <c r="A1" s="83" t="s">
        <v>56</v>
      </c>
      <c r="B1" s="83"/>
    </row>
    <row r="2" spans="1:2" ht="12.95" customHeight="1" x14ac:dyDescent="0.2">
      <c r="A2" s="41">
        <v>1998</v>
      </c>
      <c r="B2" s="42">
        <v>260036</v>
      </c>
    </row>
    <row r="3" spans="1:2" ht="12.95" customHeight="1" x14ac:dyDescent="0.2">
      <c r="A3" s="41">
        <v>1999</v>
      </c>
      <c r="B3" s="42">
        <v>239237</v>
      </c>
    </row>
    <row r="4" spans="1:2" ht="12.95" customHeight="1" x14ac:dyDescent="0.2">
      <c r="A4" s="41">
        <v>2000</v>
      </c>
      <c r="B4" s="42">
        <v>215559</v>
      </c>
    </row>
    <row r="5" spans="1:2" ht="12.95" customHeight="1" x14ac:dyDescent="0.2">
      <c r="A5" s="41">
        <v>2001</v>
      </c>
      <c r="B5" s="42">
        <v>176088</v>
      </c>
    </row>
    <row r="6" spans="1:2" ht="12.95" customHeight="1" x14ac:dyDescent="0.2">
      <c r="A6" s="41">
        <v>2002</v>
      </c>
      <c r="B6" s="42">
        <v>232701</v>
      </c>
    </row>
  </sheetData>
  <mergeCells count="1">
    <mergeCell ref="A1:B1"/>
  </mergeCells>
  <phoneticPr fontId="0" type="noConversion"/>
  <printOptions horizontalCentered="1"/>
  <pageMargins left="0.74803149606299213" right="0.74803149606299213" top="0.98425196850393704" bottom="0.98425196850393704" header="0" footer="0"/>
  <pageSetup scale="6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2" sqref="B22"/>
    </sheetView>
  </sheetViews>
  <sheetFormatPr baseColWidth="10" defaultRowHeight="12.75" x14ac:dyDescent="0.2"/>
  <sheetData>
    <row r="1" spans="1:2" x14ac:dyDescent="0.2">
      <c r="A1" s="84" t="s">
        <v>50</v>
      </c>
      <c r="B1" s="84"/>
    </row>
    <row r="2" spans="1:2" ht="18" customHeight="1" x14ac:dyDescent="0.2">
      <c r="A2" s="40" t="s">
        <v>51</v>
      </c>
      <c r="B2" s="7">
        <v>184376.69241821938</v>
      </c>
    </row>
    <row r="3" spans="1:2" x14ac:dyDescent="0.2">
      <c r="A3" s="40" t="s">
        <v>52</v>
      </c>
      <c r="B3" s="7">
        <v>194500.10207474136</v>
      </c>
    </row>
    <row r="4" spans="1:2" x14ac:dyDescent="0.2">
      <c r="A4" s="40" t="s">
        <v>53</v>
      </c>
      <c r="B4" s="7">
        <v>196141.45</v>
      </c>
    </row>
    <row r="5" spans="1:2" x14ac:dyDescent="0.2">
      <c r="A5" s="40" t="s">
        <v>54</v>
      </c>
      <c r="B5" s="7">
        <v>191586.57</v>
      </c>
    </row>
    <row r="6" spans="1:2" x14ac:dyDescent="0.2">
      <c r="A6" s="40" t="s">
        <v>55</v>
      </c>
      <c r="B6" s="7">
        <v>195981.73</v>
      </c>
    </row>
  </sheetData>
  <mergeCells count="1">
    <mergeCell ref="A1:B1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18"/>
  <sheetViews>
    <sheetView tabSelected="1" view="pageBreakPreview" zoomScale="44" zoomScaleNormal="93" zoomScaleSheetLayoutView="44" workbookViewId="0">
      <selection activeCell="C14" sqref="C14"/>
    </sheetView>
  </sheetViews>
  <sheetFormatPr baseColWidth="10" defaultRowHeight="12.75" x14ac:dyDescent="0.2"/>
  <cols>
    <col min="1" max="1" width="13.42578125" style="48" customWidth="1"/>
    <col min="2" max="2" width="19.42578125" style="48" customWidth="1"/>
    <col min="3" max="3" width="18.28515625" style="48" customWidth="1"/>
    <col min="4" max="4" width="16.42578125" style="48" customWidth="1"/>
    <col min="5" max="5" width="18.42578125" style="48" customWidth="1"/>
    <col min="6" max="6" width="4.85546875" style="48" customWidth="1"/>
    <col min="7" max="7" width="17.7109375" style="48" bestFit="1" customWidth="1"/>
    <col min="8" max="8" width="14" style="48" bestFit="1" customWidth="1"/>
    <col min="9" max="256" width="11.42578125" style="48"/>
    <col min="257" max="257" width="17" style="48" customWidth="1"/>
    <col min="258" max="261" width="18.28515625" style="48" customWidth="1"/>
    <col min="262" max="262" width="11.42578125" style="48"/>
    <col min="263" max="263" width="17.7109375" style="48" bestFit="1" customWidth="1"/>
    <col min="264" max="264" width="14" style="48" bestFit="1" customWidth="1"/>
    <col min="265" max="512" width="11.42578125" style="48"/>
    <col min="513" max="513" width="17" style="48" customWidth="1"/>
    <col min="514" max="517" width="18.28515625" style="48" customWidth="1"/>
    <col min="518" max="518" width="11.42578125" style="48"/>
    <col min="519" max="519" width="17.7109375" style="48" bestFit="1" customWidth="1"/>
    <col min="520" max="520" width="14" style="48" bestFit="1" customWidth="1"/>
    <col min="521" max="768" width="11.42578125" style="48"/>
    <col min="769" max="769" width="17" style="48" customWidth="1"/>
    <col min="770" max="773" width="18.28515625" style="48" customWidth="1"/>
    <col min="774" max="774" width="11.42578125" style="48"/>
    <col min="775" max="775" width="17.7109375" style="48" bestFit="1" customWidth="1"/>
    <col min="776" max="776" width="14" style="48" bestFit="1" customWidth="1"/>
    <col min="777" max="1024" width="11.42578125" style="48"/>
    <col min="1025" max="1025" width="17" style="48" customWidth="1"/>
    <col min="1026" max="1029" width="18.28515625" style="48" customWidth="1"/>
    <col min="1030" max="1030" width="11.42578125" style="48"/>
    <col min="1031" max="1031" width="17.7109375" style="48" bestFit="1" customWidth="1"/>
    <col min="1032" max="1032" width="14" style="48" bestFit="1" customWidth="1"/>
    <col min="1033" max="1280" width="11.42578125" style="48"/>
    <col min="1281" max="1281" width="17" style="48" customWidth="1"/>
    <col min="1282" max="1285" width="18.28515625" style="48" customWidth="1"/>
    <col min="1286" max="1286" width="11.42578125" style="48"/>
    <col min="1287" max="1287" width="17.7109375" style="48" bestFit="1" customWidth="1"/>
    <col min="1288" max="1288" width="14" style="48" bestFit="1" customWidth="1"/>
    <col min="1289" max="1536" width="11.42578125" style="48"/>
    <col min="1537" max="1537" width="17" style="48" customWidth="1"/>
    <col min="1538" max="1541" width="18.28515625" style="48" customWidth="1"/>
    <col min="1542" max="1542" width="11.42578125" style="48"/>
    <col min="1543" max="1543" width="17.7109375" style="48" bestFit="1" customWidth="1"/>
    <col min="1544" max="1544" width="14" style="48" bestFit="1" customWidth="1"/>
    <col min="1545" max="1792" width="11.42578125" style="48"/>
    <col min="1793" max="1793" width="17" style="48" customWidth="1"/>
    <col min="1794" max="1797" width="18.28515625" style="48" customWidth="1"/>
    <col min="1798" max="1798" width="11.42578125" style="48"/>
    <col min="1799" max="1799" width="17.7109375" style="48" bestFit="1" customWidth="1"/>
    <col min="1800" max="1800" width="14" style="48" bestFit="1" customWidth="1"/>
    <col min="1801" max="2048" width="11.42578125" style="48"/>
    <col min="2049" max="2049" width="17" style="48" customWidth="1"/>
    <col min="2050" max="2053" width="18.28515625" style="48" customWidth="1"/>
    <col min="2054" max="2054" width="11.42578125" style="48"/>
    <col min="2055" max="2055" width="17.7109375" style="48" bestFit="1" customWidth="1"/>
    <col min="2056" max="2056" width="14" style="48" bestFit="1" customWidth="1"/>
    <col min="2057" max="2304" width="11.42578125" style="48"/>
    <col min="2305" max="2305" width="17" style="48" customWidth="1"/>
    <col min="2306" max="2309" width="18.28515625" style="48" customWidth="1"/>
    <col min="2310" max="2310" width="11.42578125" style="48"/>
    <col min="2311" max="2311" width="17.7109375" style="48" bestFit="1" customWidth="1"/>
    <col min="2312" max="2312" width="14" style="48" bestFit="1" customWidth="1"/>
    <col min="2313" max="2560" width="11.42578125" style="48"/>
    <col min="2561" max="2561" width="17" style="48" customWidth="1"/>
    <col min="2562" max="2565" width="18.28515625" style="48" customWidth="1"/>
    <col min="2566" max="2566" width="11.42578125" style="48"/>
    <col min="2567" max="2567" width="17.7109375" style="48" bestFit="1" customWidth="1"/>
    <col min="2568" max="2568" width="14" style="48" bestFit="1" customWidth="1"/>
    <col min="2569" max="2816" width="11.42578125" style="48"/>
    <col min="2817" max="2817" width="17" style="48" customWidth="1"/>
    <col min="2818" max="2821" width="18.28515625" style="48" customWidth="1"/>
    <col min="2822" max="2822" width="11.42578125" style="48"/>
    <col min="2823" max="2823" width="17.7109375" style="48" bestFit="1" customWidth="1"/>
    <col min="2824" max="2824" width="14" style="48" bestFit="1" customWidth="1"/>
    <col min="2825" max="3072" width="11.42578125" style="48"/>
    <col min="3073" max="3073" width="17" style="48" customWidth="1"/>
    <col min="3074" max="3077" width="18.28515625" style="48" customWidth="1"/>
    <col min="3078" max="3078" width="11.42578125" style="48"/>
    <col min="3079" max="3079" width="17.7109375" style="48" bestFit="1" customWidth="1"/>
    <col min="3080" max="3080" width="14" style="48" bestFit="1" customWidth="1"/>
    <col min="3081" max="3328" width="11.42578125" style="48"/>
    <col min="3329" max="3329" width="17" style="48" customWidth="1"/>
    <col min="3330" max="3333" width="18.28515625" style="48" customWidth="1"/>
    <col min="3334" max="3334" width="11.42578125" style="48"/>
    <col min="3335" max="3335" width="17.7109375" style="48" bestFit="1" customWidth="1"/>
    <col min="3336" max="3336" width="14" style="48" bestFit="1" customWidth="1"/>
    <col min="3337" max="3584" width="11.42578125" style="48"/>
    <col min="3585" max="3585" width="17" style="48" customWidth="1"/>
    <col min="3586" max="3589" width="18.28515625" style="48" customWidth="1"/>
    <col min="3590" max="3590" width="11.42578125" style="48"/>
    <col min="3591" max="3591" width="17.7109375" style="48" bestFit="1" customWidth="1"/>
    <col min="3592" max="3592" width="14" style="48" bestFit="1" customWidth="1"/>
    <col min="3593" max="3840" width="11.42578125" style="48"/>
    <col min="3841" max="3841" width="17" style="48" customWidth="1"/>
    <col min="3842" max="3845" width="18.28515625" style="48" customWidth="1"/>
    <col min="3846" max="3846" width="11.42578125" style="48"/>
    <col min="3847" max="3847" width="17.7109375" style="48" bestFit="1" customWidth="1"/>
    <col min="3848" max="3848" width="14" style="48" bestFit="1" customWidth="1"/>
    <col min="3849" max="4096" width="11.42578125" style="48"/>
    <col min="4097" max="4097" width="17" style="48" customWidth="1"/>
    <col min="4098" max="4101" width="18.28515625" style="48" customWidth="1"/>
    <col min="4102" max="4102" width="11.42578125" style="48"/>
    <col min="4103" max="4103" width="17.7109375" style="48" bestFit="1" customWidth="1"/>
    <col min="4104" max="4104" width="14" style="48" bestFit="1" customWidth="1"/>
    <col min="4105" max="4352" width="11.42578125" style="48"/>
    <col min="4353" max="4353" width="17" style="48" customWidth="1"/>
    <col min="4354" max="4357" width="18.28515625" style="48" customWidth="1"/>
    <col min="4358" max="4358" width="11.42578125" style="48"/>
    <col min="4359" max="4359" width="17.7109375" style="48" bestFit="1" customWidth="1"/>
    <col min="4360" max="4360" width="14" style="48" bestFit="1" customWidth="1"/>
    <col min="4361" max="4608" width="11.42578125" style="48"/>
    <col min="4609" max="4609" width="17" style="48" customWidth="1"/>
    <col min="4610" max="4613" width="18.28515625" style="48" customWidth="1"/>
    <col min="4614" max="4614" width="11.42578125" style="48"/>
    <col min="4615" max="4615" width="17.7109375" style="48" bestFit="1" customWidth="1"/>
    <col min="4616" max="4616" width="14" style="48" bestFit="1" customWidth="1"/>
    <col min="4617" max="4864" width="11.42578125" style="48"/>
    <col min="4865" max="4865" width="17" style="48" customWidth="1"/>
    <col min="4866" max="4869" width="18.28515625" style="48" customWidth="1"/>
    <col min="4870" max="4870" width="11.42578125" style="48"/>
    <col min="4871" max="4871" width="17.7109375" style="48" bestFit="1" customWidth="1"/>
    <col min="4872" max="4872" width="14" style="48" bestFit="1" customWidth="1"/>
    <col min="4873" max="5120" width="11.42578125" style="48"/>
    <col min="5121" max="5121" width="17" style="48" customWidth="1"/>
    <col min="5122" max="5125" width="18.28515625" style="48" customWidth="1"/>
    <col min="5126" max="5126" width="11.42578125" style="48"/>
    <col min="5127" max="5127" width="17.7109375" style="48" bestFit="1" customWidth="1"/>
    <col min="5128" max="5128" width="14" style="48" bestFit="1" customWidth="1"/>
    <col min="5129" max="5376" width="11.42578125" style="48"/>
    <col min="5377" max="5377" width="17" style="48" customWidth="1"/>
    <col min="5378" max="5381" width="18.28515625" style="48" customWidth="1"/>
    <col min="5382" max="5382" width="11.42578125" style="48"/>
    <col min="5383" max="5383" width="17.7109375" style="48" bestFit="1" customWidth="1"/>
    <col min="5384" max="5384" width="14" style="48" bestFit="1" customWidth="1"/>
    <col min="5385" max="5632" width="11.42578125" style="48"/>
    <col min="5633" max="5633" width="17" style="48" customWidth="1"/>
    <col min="5634" max="5637" width="18.28515625" style="48" customWidth="1"/>
    <col min="5638" max="5638" width="11.42578125" style="48"/>
    <col min="5639" max="5639" width="17.7109375" style="48" bestFit="1" customWidth="1"/>
    <col min="5640" max="5640" width="14" style="48" bestFit="1" customWidth="1"/>
    <col min="5641" max="5888" width="11.42578125" style="48"/>
    <col min="5889" max="5889" width="17" style="48" customWidth="1"/>
    <col min="5890" max="5893" width="18.28515625" style="48" customWidth="1"/>
    <col min="5894" max="5894" width="11.42578125" style="48"/>
    <col min="5895" max="5895" width="17.7109375" style="48" bestFit="1" customWidth="1"/>
    <col min="5896" max="5896" width="14" style="48" bestFit="1" customWidth="1"/>
    <col min="5897" max="6144" width="11.42578125" style="48"/>
    <col min="6145" max="6145" width="17" style="48" customWidth="1"/>
    <col min="6146" max="6149" width="18.28515625" style="48" customWidth="1"/>
    <col min="6150" max="6150" width="11.42578125" style="48"/>
    <col min="6151" max="6151" width="17.7109375" style="48" bestFit="1" customWidth="1"/>
    <col min="6152" max="6152" width="14" style="48" bestFit="1" customWidth="1"/>
    <col min="6153" max="6400" width="11.42578125" style="48"/>
    <col min="6401" max="6401" width="17" style="48" customWidth="1"/>
    <col min="6402" max="6405" width="18.28515625" style="48" customWidth="1"/>
    <col min="6406" max="6406" width="11.42578125" style="48"/>
    <col min="6407" max="6407" width="17.7109375" style="48" bestFit="1" customWidth="1"/>
    <col min="6408" max="6408" width="14" style="48" bestFit="1" customWidth="1"/>
    <col min="6409" max="6656" width="11.42578125" style="48"/>
    <col min="6657" max="6657" width="17" style="48" customWidth="1"/>
    <col min="6658" max="6661" width="18.28515625" style="48" customWidth="1"/>
    <col min="6662" max="6662" width="11.42578125" style="48"/>
    <col min="6663" max="6663" width="17.7109375" style="48" bestFit="1" customWidth="1"/>
    <col min="6664" max="6664" width="14" style="48" bestFit="1" customWidth="1"/>
    <col min="6665" max="6912" width="11.42578125" style="48"/>
    <col min="6913" max="6913" width="17" style="48" customWidth="1"/>
    <col min="6914" max="6917" width="18.28515625" style="48" customWidth="1"/>
    <col min="6918" max="6918" width="11.42578125" style="48"/>
    <col min="6919" max="6919" width="17.7109375" style="48" bestFit="1" customWidth="1"/>
    <col min="6920" max="6920" width="14" style="48" bestFit="1" customWidth="1"/>
    <col min="6921" max="7168" width="11.42578125" style="48"/>
    <col min="7169" max="7169" width="17" style="48" customWidth="1"/>
    <col min="7170" max="7173" width="18.28515625" style="48" customWidth="1"/>
    <col min="7174" max="7174" width="11.42578125" style="48"/>
    <col min="7175" max="7175" width="17.7109375" style="48" bestFit="1" customWidth="1"/>
    <col min="7176" max="7176" width="14" style="48" bestFit="1" customWidth="1"/>
    <col min="7177" max="7424" width="11.42578125" style="48"/>
    <col min="7425" max="7425" width="17" style="48" customWidth="1"/>
    <col min="7426" max="7429" width="18.28515625" style="48" customWidth="1"/>
    <col min="7430" max="7430" width="11.42578125" style="48"/>
    <col min="7431" max="7431" width="17.7109375" style="48" bestFit="1" customWidth="1"/>
    <col min="7432" max="7432" width="14" style="48" bestFit="1" customWidth="1"/>
    <col min="7433" max="7680" width="11.42578125" style="48"/>
    <col min="7681" max="7681" width="17" style="48" customWidth="1"/>
    <col min="7682" max="7685" width="18.28515625" style="48" customWidth="1"/>
    <col min="7686" max="7686" width="11.42578125" style="48"/>
    <col min="7687" max="7687" width="17.7109375" style="48" bestFit="1" customWidth="1"/>
    <col min="7688" max="7688" width="14" style="48" bestFit="1" customWidth="1"/>
    <col min="7689" max="7936" width="11.42578125" style="48"/>
    <col min="7937" max="7937" width="17" style="48" customWidth="1"/>
    <col min="7938" max="7941" width="18.28515625" style="48" customWidth="1"/>
    <col min="7942" max="7942" width="11.42578125" style="48"/>
    <col min="7943" max="7943" width="17.7109375" style="48" bestFit="1" customWidth="1"/>
    <col min="7944" max="7944" width="14" style="48" bestFit="1" customWidth="1"/>
    <col min="7945" max="8192" width="11.42578125" style="48"/>
    <col min="8193" max="8193" width="17" style="48" customWidth="1"/>
    <col min="8194" max="8197" width="18.28515625" style="48" customWidth="1"/>
    <col min="8198" max="8198" width="11.42578125" style="48"/>
    <col min="8199" max="8199" width="17.7109375" style="48" bestFit="1" customWidth="1"/>
    <col min="8200" max="8200" width="14" style="48" bestFit="1" customWidth="1"/>
    <col min="8201" max="8448" width="11.42578125" style="48"/>
    <col min="8449" max="8449" width="17" style="48" customWidth="1"/>
    <col min="8450" max="8453" width="18.28515625" style="48" customWidth="1"/>
    <col min="8454" max="8454" width="11.42578125" style="48"/>
    <col min="8455" max="8455" width="17.7109375" style="48" bestFit="1" customWidth="1"/>
    <col min="8456" max="8456" width="14" style="48" bestFit="1" customWidth="1"/>
    <col min="8457" max="8704" width="11.42578125" style="48"/>
    <col min="8705" max="8705" width="17" style="48" customWidth="1"/>
    <col min="8706" max="8709" width="18.28515625" style="48" customWidth="1"/>
    <col min="8710" max="8710" width="11.42578125" style="48"/>
    <col min="8711" max="8711" width="17.7109375" style="48" bestFit="1" customWidth="1"/>
    <col min="8712" max="8712" width="14" style="48" bestFit="1" customWidth="1"/>
    <col min="8713" max="8960" width="11.42578125" style="48"/>
    <col min="8961" max="8961" width="17" style="48" customWidth="1"/>
    <col min="8962" max="8965" width="18.28515625" style="48" customWidth="1"/>
    <col min="8966" max="8966" width="11.42578125" style="48"/>
    <col min="8967" max="8967" width="17.7109375" style="48" bestFit="1" customWidth="1"/>
    <col min="8968" max="8968" width="14" style="48" bestFit="1" customWidth="1"/>
    <col min="8969" max="9216" width="11.42578125" style="48"/>
    <col min="9217" max="9217" width="17" style="48" customWidth="1"/>
    <col min="9218" max="9221" width="18.28515625" style="48" customWidth="1"/>
    <col min="9222" max="9222" width="11.42578125" style="48"/>
    <col min="9223" max="9223" width="17.7109375" style="48" bestFit="1" customWidth="1"/>
    <col min="9224" max="9224" width="14" style="48" bestFit="1" customWidth="1"/>
    <col min="9225" max="9472" width="11.42578125" style="48"/>
    <col min="9473" max="9473" width="17" style="48" customWidth="1"/>
    <col min="9474" max="9477" width="18.28515625" style="48" customWidth="1"/>
    <col min="9478" max="9478" width="11.42578125" style="48"/>
    <col min="9479" max="9479" width="17.7109375" style="48" bestFit="1" customWidth="1"/>
    <col min="9480" max="9480" width="14" style="48" bestFit="1" customWidth="1"/>
    <col min="9481" max="9728" width="11.42578125" style="48"/>
    <col min="9729" max="9729" width="17" style="48" customWidth="1"/>
    <col min="9730" max="9733" width="18.28515625" style="48" customWidth="1"/>
    <col min="9734" max="9734" width="11.42578125" style="48"/>
    <col min="9735" max="9735" width="17.7109375" style="48" bestFit="1" customWidth="1"/>
    <col min="9736" max="9736" width="14" style="48" bestFit="1" customWidth="1"/>
    <col min="9737" max="9984" width="11.42578125" style="48"/>
    <col min="9985" max="9985" width="17" style="48" customWidth="1"/>
    <col min="9986" max="9989" width="18.28515625" style="48" customWidth="1"/>
    <col min="9990" max="9990" width="11.42578125" style="48"/>
    <col min="9991" max="9991" width="17.7109375" style="48" bestFit="1" customWidth="1"/>
    <col min="9992" max="9992" width="14" style="48" bestFit="1" customWidth="1"/>
    <col min="9993" max="10240" width="11.42578125" style="48"/>
    <col min="10241" max="10241" width="17" style="48" customWidth="1"/>
    <col min="10242" max="10245" width="18.28515625" style="48" customWidth="1"/>
    <col min="10246" max="10246" width="11.42578125" style="48"/>
    <col min="10247" max="10247" width="17.7109375" style="48" bestFit="1" customWidth="1"/>
    <col min="10248" max="10248" width="14" style="48" bestFit="1" customWidth="1"/>
    <col min="10249" max="10496" width="11.42578125" style="48"/>
    <col min="10497" max="10497" width="17" style="48" customWidth="1"/>
    <col min="10498" max="10501" width="18.28515625" style="48" customWidth="1"/>
    <col min="10502" max="10502" width="11.42578125" style="48"/>
    <col min="10503" max="10503" width="17.7109375" style="48" bestFit="1" customWidth="1"/>
    <col min="10504" max="10504" width="14" style="48" bestFit="1" customWidth="1"/>
    <col min="10505" max="10752" width="11.42578125" style="48"/>
    <col min="10753" max="10753" width="17" style="48" customWidth="1"/>
    <col min="10754" max="10757" width="18.28515625" style="48" customWidth="1"/>
    <col min="10758" max="10758" width="11.42578125" style="48"/>
    <col min="10759" max="10759" width="17.7109375" style="48" bestFit="1" customWidth="1"/>
    <col min="10760" max="10760" width="14" style="48" bestFit="1" customWidth="1"/>
    <col min="10761" max="11008" width="11.42578125" style="48"/>
    <col min="11009" max="11009" width="17" style="48" customWidth="1"/>
    <col min="11010" max="11013" width="18.28515625" style="48" customWidth="1"/>
    <col min="11014" max="11014" width="11.42578125" style="48"/>
    <col min="11015" max="11015" width="17.7109375" style="48" bestFit="1" customWidth="1"/>
    <col min="11016" max="11016" width="14" style="48" bestFit="1" customWidth="1"/>
    <col min="11017" max="11264" width="11.42578125" style="48"/>
    <col min="11265" max="11265" width="17" style="48" customWidth="1"/>
    <col min="11266" max="11269" width="18.28515625" style="48" customWidth="1"/>
    <col min="11270" max="11270" width="11.42578125" style="48"/>
    <col min="11271" max="11271" width="17.7109375" style="48" bestFit="1" customWidth="1"/>
    <col min="11272" max="11272" width="14" style="48" bestFit="1" customWidth="1"/>
    <col min="11273" max="11520" width="11.42578125" style="48"/>
    <col min="11521" max="11521" width="17" style="48" customWidth="1"/>
    <col min="11522" max="11525" width="18.28515625" style="48" customWidth="1"/>
    <col min="11526" max="11526" width="11.42578125" style="48"/>
    <col min="11527" max="11527" width="17.7109375" style="48" bestFit="1" customWidth="1"/>
    <col min="11528" max="11528" width="14" style="48" bestFit="1" customWidth="1"/>
    <col min="11529" max="11776" width="11.42578125" style="48"/>
    <col min="11777" max="11777" width="17" style="48" customWidth="1"/>
    <col min="11778" max="11781" width="18.28515625" style="48" customWidth="1"/>
    <col min="11782" max="11782" width="11.42578125" style="48"/>
    <col min="11783" max="11783" width="17.7109375" style="48" bestFit="1" customWidth="1"/>
    <col min="11784" max="11784" width="14" style="48" bestFit="1" customWidth="1"/>
    <col min="11785" max="12032" width="11.42578125" style="48"/>
    <col min="12033" max="12033" width="17" style="48" customWidth="1"/>
    <col min="12034" max="12037" width="18.28515625" style="48" customWidth="1"/>
    <col min="12038" max="12038" width="11.42578125" style="48"/>
    <col min="12039" max="12039" width="17.7109375" style="48" bestFit="1" customWidth="1"/>
    <col min="12040" max="12040" width="14" style="48" bestFit="1" customWidth="1"/>
    <col min="12041" max="12288" width="11.42578125" style="48"/>
    <col min="12289" max="12289" width="17" style="48" customWidth="1"/>
    <col min="12290" max="12293" width="18.28515625" style="48" customWidth="1"/>
    <col min="12294" max="12294" width="11.42578125" style="48"/>
    <col min="12295" max="12295" width="17.7109375" style="48" bestFit="1" customWidth="1"/>
    <col min="12296" max="12296" width="14" style="48" bestFit="1" customWidth="1"/>
    <col min="12297" max="12544" width="11.42578125" style="48"/>
    <col min="12545" max="12545" width="17" style="48" customWidth="1"/>
    <col min="12546" max="12549" width="18.28515625" style="48" customWidth="1"/>
    <col min="12550" max="12550" width="11.42578125" style="48"/>
    <col min="12551" max="12551" width="17.7109375" style="48" bestFit="1" customWidth="1"/>
    <col min="12552" max="12552" width="14" style="48" bestFit="1" customWidth="1"/>
    <col min="12553" max="12800" width="11.42578125" style="48"/>
    <col min="12801" max="12801" width="17" style="48" customWidth="1"/>
    <col min="12802" max="12805" width="18.28515625" style="48" customWidth="1"/>
    <col min="12806" max="12806" width="11.42578125" style="48"/>
    <col min="12807" max="12807" width="17.7109375" style="48" bestFit="1" customWidth="1"/>
    <col min="12808" max="12808" width="14" style="48" bestFit="1" customWidth="1"/>
    <col min="12809" max="13056" width="11.42578125" style="48"/>
    <col min="13057" max="13057" width="17" style="48" customWidth="1"/>
    <col min="13058" max="13061" width="18.28515625" style="48" customWidth="1"/>
    <col min="13062" max="13062" width="11.42578125" style="48"/>
    <col min="13063" max="13063" width="17.7109375" style="48" bestFit="1" customWidth="1"/>
    <col min="13064" max="13064" width="14" style="48" bestFit="1" customWidth="1"/>
    <col min="13065" max="13312" width="11.42578125" style="48"/>
    <col min="13313" max="13313" width="17" style="48" customWidth="1"/>
    <col min="13314" max="13317" width="18.28515625" style="48" customWidth="1"/>
    <col min="13318" max="13318" width="11.42578125" style="48"/>
    <col min="13319" max="13319" width="17.7109375" style="48" bestFit="1" customWidth="1"/>
    <col min="13320" max="13320" width="14" style="48" bestFit="1" customWidth="1"/>
    <col min="13321" max="13568" width="11.42578125" style="48"/>
    <col min="13569" max="13569" width="17" style="48" customWidth="1"/>
    <col min="13570" max="13573" width="18.28515625" style="48" customWidth="1"/>
    <col min="13574" max="13574" width="11.42578125" style="48"/>
    <col min="13575" max="13575" width="17.7109375" style="48" bestFit="1" customWidth="1"/>
    <col min="13576" max="13576" width="14" style="48" bestFit="1" customWidth="1"/>
    <col min="13577" max="13824" width="11.42578125" style="48"/>
    <col min="13825" max="13825" width="17" style="48" customWidth="1"/>
    <col min="13826" max="13829" width="18.28515625" style="48" customWidth="1"/>
    <col min="13830" max="13830" width="11.42578125" style="48"/>
    <col min="13831" max="13831" width="17.7109375" style="48" bestFit="1" customWidth="1"/>
    <col min="13832" max="13832" width="14" style="48" bestFit="1" customWidth="1"/>
    <col min="13833" max="14080" width="11.42578125" style="48"/>
    <col min="14081" max="14081" width="17" style="48" customWidth="1"/>
    <col min="14082" max="14085" width="18.28515625" style="48" customWidth="1"/>
    <col min="14086" max="14086" width="11.42578125" style="48"/>
    <col min="14087" max="14087" width="17.7109375" style="48" bestFit="1" customWidth="1"/>
    <col min="14088" max="14088" width="14" style="48" bestFit="1" customWidth="1"/>
    <col min="14089" max="14336" width="11.42578125" style="48"/>
    <col min="14337" max="14337" width="17" style="48" customWidth="1"/>
    <col min="14338" max="14341" width="18.28515625" style="48" customWidth="1"/>
    <col min="14342" max="14342" width="11.42578125" style="48"/>
    <col min="14343" max="14343" width="17.7109375" style="48" bestFit="1" customWidth="1"/>
    <col min="14344" max="14344" width="14" style="48" bestFit="1" customWidth="1"/>
    <col min="14345" max="14592" width="11.42578125" style="48"/>
    <col min="14593" max="14593" width="17" style="48" customWidth="1"/>
    <col min="14594" max="14597" width="18.28515625" style="48" customWidth="1"/>
    <col min="14598" max="14598" width="11.42578125" style="48"/>
    <col min="14599" max="14599" width="17.7109375" style="48" bestFit="1" customWidth="1"/>
    <col min="14600" max="14600" width="14" style="48" bestFit="1" customWidth="1"/>
    <col min="14601" max="14848" width="11.42578125" style="48"/>
    <col min="14849" max="14849" width="17" style="48" customWidth="1"/>
    <col min="14850" max="14853" width="18.28515625" style="48" customWidth="1"/>
    <col min="14854" max="14854" width="11.42578125" style="48"/>
    <col min="14855" max="14855" width="17.7109375" style="48" bestFit="1" customWidth="1"/>
    <col min="14856" max="14856" width="14" style="48" bestFit="1" customWidth="1"/>
    <col min="14857" max="15104" width="11.42578125" style="48"/>
    <col min="15105" max="15105" width="17" style="48" customWidth="1"/>
    <col min="15106" max="15109" width="18.28515625" style="48" customWidth="1"/>
    <col min="15110" max="15110" width="11.42578125" style="48"/>
    <col min="15111" max="15111" width="17.7109375" style="48" bestFit="1" customWidth="1"/>
    <col min="15112" max="15112" width="14" style="48" bestFit="1" customWidth="1"/>
    <col min="15113" max="15360" width="11.42578125" style="48"/>
    <col min="15361" max="15361" width="17" style="48" customWidth="1"/>
    <col min="15362" max="15365" width="18.28515625" style="48" customWidth="1"/>
    <col min="15366" max="15366" width="11.42578125" style="48"/>
    <col min="15367" max="15367" width="17.7109375" style="48" bestFit="1" customWidth="1"/>
    <col min="15368" max="15368" width="14" style="48" bestFit="1" customWidth="1"/>
    <col min="15369" max="15616" width="11.42578125" style="48"/>
    <col min="15617" max="15617" width="17" style="48" customWidth="1"/>
    <col min="15618" max="15621" width="18.28515625" style="48" customWidth="1"/>
    <col min="15622" max="15622" width="11.42578125" style="48"/>
    <col min="15623" max="15623" width="17.7109375" style="48" bestFit="1" customWidth="1"/>
    <col min="15624" max="15624" width="14" style="48" bestFit="1" customWidth="1"/>
    <col min="15625" max="15872" width="11.42578125" style="48"/>
    <col min="15873" max="15873" width="17" style="48" customWidth="1"/>
    <col min="15874" max="15877" width="18.28515625" style="48" customWidth="1"/>
    <col min="15878" max="15878" width="11.42578125" style="48"/>
    <col min="15879" max="15879" width="17.7109375" style="48" bestFit="1" customWidth="1"/>
    <col min="15880" max="15880" width="14" style="48" bestFit="1" customWidth="1"/>
    <col min="15881" max="16128" width="11.42578125" style="48"/>
    <col min="16129" max="16129" width="17" style="48" customWidth="1"/>
    <col min="16130" max="16133" width="18.28515625" style="48" customWidth="1"/>
    <col min="16134" max="16134" width="11.42578125" style="48"/>
    <col min="16135" max="16135" width="17.7109375" style="48" bestFit="1" customWidth="1"/>
    <col min="16136" max="16136" width="14" style="48" bestFit="1" customWidth="1"/>
    <col min="16137" max="16384" width="11.42578125" style="48"/>
  </cols>
  <sheetData>
    <row r="1" spans="1:18" ht="15.75" customHeight="1" x14ac:dyDescent="0.2">
      <c r="A1" s="85" t="s">
        <v>68</v>
      </c>
      <c r="B1" s="86"/>
      <c r="C1" s="86"/>
      <c r="D1" s="86"/>
      <c r="E1" s="86"/>
    </row>
    <row r="2" spans="1:18" ht="12" customHeight="1" x14ac:dyDescent="0.2">
      <c r="A2" s="86"/>
      <c r="B2" s="86"/>
      <c r="C2" s="86"/>
      <c r="D2" s="86"/>
      <c r="E2" s="86"/>
      <c r="F2" s="63"/>
      <c r="G2" s="63"/>
      <c r="H2" s="63"/>
    </row>
    <row r="3" spans="1:18" x14ac:dyDescent="0.2">
      <c r="A3" s="49"/>
      <c r="B3" s="49"/>
      <c r="C3" s="49"/>
    </row>
    <row r="4" spans="1:18" ht="63.75" customHeight="1" x14ac:dyDescent="0.2">
      <c r="A4" s="68" t="s">
        <v>0</v>
      </c>
      <c r="B4" s="70" t="s">
        <v>62</v>
      </c>
      <c r="C4" s="71" t="s">
        <v>67</v>
      </c>
      <c r="D4" s="69" t="s">
        <v>76</v>
      </c>
      <c r="E4" s="72" t="s">
        <v>63</v>
      </c>
      <c r="R4" s="64"/>
    </row>
    <row r="5" spans="1:18" ht="18" customHeight="1" x14ac:dyDescent="0.2">
      <c r="A5" s="51" t="s">
        <v>60</v>
      </c>
      <c r="B5" s="52">
        <v>25451400</v>
      </c>
      <c r="C5" s="65" t="s">
        <v>71</v>
      </c>
      <c r="D5" s="73">
        <f>(+B5/67316.5)</f>
        <v>378.08561051153879</v>
      </c>
      <c r="E5" s="74">
        <f>(67316.5*1000000)/B5</f>
        <v>2644.9036202330717</v>
      </c>
      <c r="G5" s="53"/>
      <c r="H5" s="53"/>
      <c r="I5" s="54"/>
    </row>
    <row r="6" spans="1:18" ht="18" customHeight="1" x14ac:dyDescent="0.2">
      <c r="A6" s="47" t="s">
        <v>61</v>
      </c>
      <c r="B6" s="52">
        <v>27437700</v>
      </c>
      <c r="C6" s="65" t="s">
        <v>72</v>
      </c>
      <c r="D6" s="73">
        <f>(+B6/69405.3)</f>
        <v>395.32571720027141</v>
      </c>
      <c r="E6" s="74">
        <f>(69405.3*1000000)/B6</f>
        <v>2529.5596934145356</v>
      </c>
    </row>
    <row r="7" spans="1:18" ht="18" customHeight="1" x14ac:dyDescent="0.2">
      <c r="A7" s="51">
        <v>2020</v>
      </c>
      <c r="B7" s="52">
        <v>22420500</v>
      </c>
      <c r="C7" s="65" t="s">
        <v>73</v>
      </c>
      <c r="D7" s="73">
        <f>(+B7/57036.53)</f>
        <v>393.09018273026078</v>
      </c>
      <c r="E7" s="74">
        <f>(57036.5*1000000)/B7</f>
        <v>2543.9441582480317</v>
      </c>
    </row>
    <row r="8" spans="1:18" ht="18" customHeight="1" x14ac:dyDescent="0.2">
      <c r="A8" s="62">
        <v>2021</v>
      </c>
      <c r="B8" s="52">
        <v>26032800</v>
      </c>
      <c r="C8" s="65" t="s">
        <v>74</v>
      </c>
      <c r="D8" s="73">
        <f>(+B8/66428.7)</f>
        <v>391.89085440479795</v>
      </c>
      <c r="E8" s="74">
        <f>(66428.7*1000000)/B8</f>
        <v>2551.7308933345626</v>
      </c>
      <c r="G8" s="55"/>
    </row>
    <row r="9" spans="1:18" ht="18" customHeight="1" x14ac:dyDescent="0.2">
      <c r="A9" s="62">
        <v>2022</v>
      </c>
      <c r="B9" s="46">
        <v>28031822</v>
      </c>
      <c r="C9" s="65" t="s">
        <v>70</v>
      </c>
      <c r="D9" s="73">
        <f>(+B9/73582.9)</f>
        <v>380.95565681700509</v>
      </c>
      <c r="E9" s="74">
        <f>(73582.9*1000000)/B9</f>
        <v>2624.9774274394294</v>
      </c>
    </row>
    <row r="10" spans="1:18" ht="7.5" customHeight="1" x14ac:dyDescent="0.2">
      <c r="A10" s="49"/>
      <c r="B10" s="56"/>
      <c r="C10" s="57"/>
      <c r="D10" s="56"/>
      <c r="E10" s="49"/>
    </row>
    <row r="11" spans="1:18" ht="9.75" customHeight="1" x14ac:dyDescent="0.2">
      <c r="A11" s="58"/>
      <c r="B11" s="58"/>
      <c r="C11" s="58"/>
      <c r="D11" s="58"/>
      <c r="E11" s="58"/>
    </row>
    <row r="12" spans="1:18" ht="12.95" customHeight="1" x14ac:dyDescent="0.2">
      <c r="A12" s="50" t="s">
        <v>65</v>
      </c>
    </row>
    <row r="13" spans="1:18" ht="12.95" customHeight="1" x14ac:dyDescent="0.2">
      <c r="A13" s="59" t="s">
        <v>66</v>
      </c>
    </row>
    <row r="14" spans="1:18" ht="12.95" customHeight="1" x14ac:dyDescent="0.2">
      <c r="A14" s="66" t="s">
        <v>69</v>
      </c>
    </row>
    <row r="15" spans="1:18" ht="12.95" customHeight="1" x14ac:dyDescent="0.2">
      <c r="A15" s="66" t="s">
        <v>75</v>
      </c>
    </row>
    <row r="16" spans="1:18" ht="12.95" customHeight="1" x14ac:dyDescent="0.2">
      <c r="A16" s="60" t="s">
        <v>64</v>
      </c>
      <c r="B16" s="50"/>
      <c r="C16" s="61"/>
      <c r="D16" s="50"/>
      <c r="E16" s="50"/>
    </row>
    <row r="17" spans="1:5" ht="12.95" customHeight="1" x14ac:dyDescent="0.2">
      <c r="A17" s="60" t="s">
        <v>59</v>
      </c>
      <c r="B17" s="67"/>
      <c r="C17" s="67"/>
      <c r="D17" s="67"/>
      <c r="E17" s="67"/>
    </row>
    <row r="18" spans="1:5" ht="12.95" customHeight="1" x14ac:dyDescent="0.2">
      <c r="A18" s="60" t="s">
        <v>77</v>
      </c>
      <c r="B18" s="67"/>
      <c r="C18" s="67"/>
      <c r="D18" s="67"/>
      <c r="E18" s="67"/>
    </row>
  </sheetData>
  <mergeCells count="1">
    <mergeCell ref="A1:E2"/>
  </mergeCells>
  <printOptions horizontalCentered="1"/>
  <pageMargins left="0.8" right="0.5" top="1" bottom="0.5" header="0" footer="0"/>
  <pageSetup paperSize="119" scale="90" orientation="portrait" r:id="rId1"/>
  <headerFooter alignWithMargins="0">
    <oddFooter xml:space="preserve">&amp;C
</oddFooter>
  </headerFooter>
  <ignoredErrors>
    <ignoredError sqref="A5:A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i5kNpSuXz49</vt:lpstr>
      <vt:lpstr>2002</vt:lpstr>
      <vt:lpstr>IV.2.4a</vt:lpstr>
      <vt:lpstr>IV.2.4GRÁFICA</vt:lpstr>
      <vt:lpstr>datosgrafica</vt:lpstr>
      <vt:lpstr>Datos</vt:lpstr>
      <vt:lpstr>CUADRO 14 </vt:lpstr>
      <vt:lpstr>'CUADRO 14 '!Área_de_impresión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sbeleno@contraloria.gob.pa</dc:creator>
  <cp:lastModifiedBy>Emmy de Flores</cp:lastModifiedBy>
  <cp:lastPrinted>2025-09-10T17:11:41Z</cp:lastPrinted>
  <dcterms:created xsi:type="dcterms:W3CDTF">2001-10-16T19:34:23Z</dcterms:created>
  <dcterms:modified xsi:type="dcterms:W3CDTF">2025-09-10T17:30:15Z</dcterms:modified>
</cp:coreProperties>
</file>