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SOCIALES\Boletines 2024\MOVIMIENTO INTERNACIONAL DE PASAJERO 2024\"/>
    </mc:Choice>
  </mc:AlternateContent>
  <bookViews>
    <workbookView xWindow="0" yWindow="0" windowWidth="21600" windowHeight="9735"/>
  </bookViews>
  <sheets>
    <sheet name="24" sheetId="1" r:id="rId1"/>
  </sheets>
  <definedNames>
    <definedName name="_xlnm.Print_Titles" localSheetId="0">'24'!$1:$9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 r="H51" i="1"/>
  <c r="G51" i="1"/>
  <c r="D51" i="1"/>
  <c r="F63" i="1" l="1"/>
  <c r="C63" i="1" s="1"/>
  <c r="F62" i="1"/>
  <c r="C62" i="1" s="1"/>
  <c r="F61" i="1"/>
  <c r="C61" i="1"/>
  <c r="F60" i="1"/>
  <c r="C60" i="1" s="1"/>
  <c r="F59" i="1"/>
  <c r="C59" i="1"/>
  <c r="F58" i="1"/>
  <c r="C58" i="1" s="1"/>
  <c r="F57" i="1"/>
  <c r="C57" i="1"/>
  <c r="F56" i="1"/>
  <c r="C56" i="1" s="1"/>
  <c r="F55" i="1"/>
  <c r="C55" i="1" s="1"/>
  <c r="F54" i="1"/>
  <c r="C54" i="1" s="1"/>
  <c r="F53" i="1"/>
  <c r="C53" i="1" s="1"/>
  <c r="F52" i="1"/>
  <c r="F50" i="1"/>
  <c r="C50" i="1" s="1"/>
  <c r="F49" i="1"/>
  <c r="C49" i="1" s="1"/>
  <c r="F48" i="1"/>
  <c r="C48" i="1" s="1"/>
  <c r="F47" i="1"/>
  <c r="C47" i="1" s="1"/>
  <c r="F46" i="1"/>
  <c r="C46" i="1" s="1"/>
  <c r="F45" i="1"/>
  <c r="C45" i="1"/>
  <c r="F44" i="1"/>
  <c r="C44" i="1" s="1"/>
  <c r="F43" i="1"/>
  <c r="C43" i="1" s="1"/>
  <c r="F42" i="1"/>
  <c r="C42" i="1" s="1"/>
  <c r="F41" i="1"/>
  <c r="C41" i="1" s="1"/>
  <c r="F40" i="1"/>
  <c r="C40" i="1" s="1"/>
  <c r="F39" i="1"/>
  <c r="C39" i="1" s="1"/>
  <c r="H38" i="1"/>
  <c r="G38" i="1"/>
  <c r="D38" i="1"/>
  <c r="F37" i="1"/>
  <c r="C37" i="1" s="1"/>
  <c r="F36" i="1"/>
  <c r="C36" i="1" s="1"/>
  <c r="F35" i="1"/>
  <c r="C35" i="1" s="1"/>
  <c r="F34" i="1"/>
  <c r="C34" i="1" s="1"/>
  <c r="F26" i="1"/>
  <c r="C26" i="1" s="1"/>
  <c r="H25" i="1"/>
  <c r="G25" i="1"/>
  <c r="D25" i="1"/>
  <c r="H23" i="1"/>
  <c r="G23" i="1"/>
  <c r="E23" i="1"/>
  <c r="D23" i="1"/>
  <c r="E22" i="1"/>
  <c r="D22" i="1"/>
  <c r="E21" i="1"/>
  <c r="D21" i="1"/>
  <c r="E20" i="1"/>
  <c r="D20" i="1"/>
  <c r="H19" i="1"/>
  <c r="G19" i="1"/>
  <c r="E19" i="1"/>
  <c r="D19" i="1"/>
  <c r="E18" i="1"/>
  <c r="D18" i="1"/>
  <c r="E17" i="1"/>
  <c r="D17" i="1"/>
  <c r="E16" i="1"/>
  <c r="D16" i="1"/>
  <c r="H15" i="1"/>
  <c r="G15" i="1"/>
  <c r="E15" i="1"/>
  <c r="D15" i="1"/>
  <c r="E14" i="1"/>
  <c r="D14" i="1"/>
  <c r="E13" i="1"/>
  <c r="D13" i="1"/>
  <c r="H12" i="1"/>
  <c r="G12" i="1"/>
  <c r="E12" i="1"/>
  <c r="D12" i="1"/>
  <c r="C52" i="1" l="1"/>
  <c r="C51" i="1" s="1"/>
  <c r="F51" i="1"/>
  <c r="F15" i="1"/>
  <c r="C15" i="1" s="1"/>
  <c r="F23" i="1"/>
  <c r="C23" i="1" s="1"/>
  <c r="F12" i="1"/>
  <c r="C38" i="1"/>
  <c r="F38" i="1"/>
  <c r="G16" i="1"/>
  <c r="G20" i="1"/>
  <c r="F27" i="1"/>
  <c r="C27" i="1" s="1"/>
  <c r="H16" i="1"/>
  <c r="H20" i="1"/>
  <c r="F28" i="1"/>
  <c r="C28" i="1" s="1"/>
  <c r="G13" i="1"/>
  <c r="G21" i="1"/>
  <c r="F29" i="1"/>
  <c r="C29" i="1" s="1"/>
  <c r="H13" i="1"/>
  <c r="H21" i="1"/>
  <c r="G17" i="1"/>
  <c r="F30" i="1"/>
  <c r="C30" i="1" s="1"/>
  <c r="H17" i="1"/>
  <c r="F31" i="1"/>
  <c r="C31" i="1" s="1"/>
  <c r="G14" i="1"/>
  <c r="G18" i="1"/>
  <c r="G22" i="1"/>
  <c r="F32" i="1"/>
  <c r="C32" i="1" s="1"/>
  <c r="H14" i="1"/>
  <c r="H18" i="1"/>
  <c r="H22" i="1"/>
  <c r="F33" i="1"/>
  <c r="C33" i="1" s="1"/>
  <c r="F19" i="1"/>
  <c r="C19" i="1" s="1"/>
  <c r="C12" i="1"/>
  <c r="D10" i="1"/>
  <c r="E10" i="1"/>
  <c r="F14" i="1" l="1"/>
  <c r="C14" i="1" s="1"/>
  <c r="F18" i="1"/>
  <c r="C18" i="1" s="1"/>
  <c r="F22" i="1"/>
  <c r="C22" i="1" s="1"/>
  <c r="F25" i="1"/>
  <c r="H10" i="1"/>
  <c r="C25" i="1"/>
  <c r="F17" i="1"/>
  <c r="C17" i="1" s="1"/>
  <c r="F21" i="1"/>
  <c r="C21" i="1" s="1"/>
  <c r="F13" i="1"/>
  <c r="G10" i="1"/>
  <c r="F20" i="1"/>
  <c r="C20" i="1" s="1"/>
  <c r="F16" i="1"/>
  <c r="C16" i="1" s="1"/>
  <c r="C13" i="1" l="1"/>
  <c r="C10" i="1" s="1"/>
  <c r="F10" i="1"/>
  <c r="F11" i="1" l="1"/>
  <c r="H11" i="1"/>
  <c r="D11" i="1"/>
  <c r="E11" i="1"/>
  <c r="G11" i="1"/>
  <c r="C11" i="1" l="1"/>
</calcChain>
</file>

<file path=xl/sharedStrings.xml><?xml version="1.0" encoding="utf-8"?>
<sst xmlns="http://schemas.openxmlformats.org/spreadsheetml/2006/main" count="96" uniqueCount="34">
  <si>
    <t xml:space="preserve">  PUERTO Y MES: AÑO 2024</t>
  </si>
  <si>
    <t xml:space="preserve">Puerto y mes </t>
  </si>
  <si>
    <t>Salida de pasajeros</t>
  </si>
  <si>
    <t>Total</t>
  </si>
  <si>
    <t>Visitantes</t>
  </si>
  <si>
    <t>Pasajeros en cruceros</t>
  </si>
  <si>
    <t>Residentes</t>
  </si>
  <si>
    <t>TOTAL</t>
  </si>
  <si>
    <t>Aeropuerto Internacional</t>
  </si>
  <si>
    <t>..</t>
  </si>
  <si>
    <t>Paso Canoas Internacional</t>
  </si>
  <si>
    <t>Otros puertos (2)</t>
  </si>
  <si>
    <t>- Cantidad nula o cero.</t>
  </si>
  <si>
    <t>Fuente: Servicio Nacional de Migración.</t>
  </si>
  <si>
    <t>Cuadro 24. SALIDA DE PASAJEROS DE LA REPÚBLICA, POR CLASE, SEGÚN</t>
  </si>
  <si>
    <t>.. Dato no aplicable al grupo o categoría.</t>
  </si>
  <si>
    <t>Porcentaje (1)</t>
  </si>
  <si>
    <t>Enero</t>
  </si>
  <si>
    <t>Febrero</t>
  </si>
  <si>
    <t>Abril</t>
  </si>
  <si>
    <t>Marzo</t>
  </si>
  <si>
    <t>Mayo</t>
  </si>
  <si>
    <t>Junio</t>
  </si>
  <si>
    <t>Julio</t>
  </si>
  <si>
    <t>Agosto</t>
  </si>
  <si>
    <t>Septiembre</t>
  </si>
  <si>
    <t>Octubre</t>
  </si>
  <si>
    <t>Noviembre</t>
  </si>
  <si>
    <t>Diciembre</t>
  </si>
  <si>
    <t>de Tocumen</t>
  </si>
  <si>
    <t>Panameños</t>
  </si>
  <si>
    <t>Extranjeros</t>
  </si>
  <si>
    <t>(1) De existir diferencia entre el total y los parciales se debe al redondeo.</t>
  </si>
  <si>
    <t>(2) Se refiere a los puertos de Aguadulce, Almirante, Amador, Amador Resort (Crucero), Bahía Las Minas, Balboa, Bocas Isla (aéreo y marítimo), Colon Container Terminal, Colón 2000, Colón 2000 (Crucero), Cristóbal, Cristóbal (Crucero), Charco Azul, Chiriquí Grande, El Porvenir, Enrique  Malek  (David),  Flamenco, Guabito, Home Port, Home Port (Crucero), Howard, Jaqué, Manzanillo, Marco A. Gelabert, Muelle 3 (Colón), Muelle 16 (Colón), Portobelo, Puerto Armuelles (marítimo), Puerto Mutis, Puerto Obaldía, Puerto Pedregal, Río Hato, Río Sereno, Rodman,  Shelter Bay (Colón) y Vacamonte.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</si>
</sst>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quot;-&quot;;&quot;-&quot;"/>
    <numFmt numFmtId="165" formatCode="#,##0.0"/>
    <numFmt numFmtId="166" formatCode="_ * #,##0_ ;_ * \-#,##0_ ;_ * &quot;-&quot;_ ;_ @_ "/>
  </numFmts>
  <fonts count="5" x14ac:knownFonts="1">
    <font>
      <sz val="11"/>
      <color theme="1"/>
      <name val="Calibri"/>
      <family val="2"/>
      <scheme val="minor"/>
    </font>
    <font>
      <b/>
      <sz val="10"/>
      <name val="Arial"/>
      <family val="2"/>
    </font>
    <font>
      <sz val="10"/>
      <name val="Arial"/>
      <family val="2"/>
    </font>
    <font>
      <b/>
      <sz val="10"/>
      <color theme="0"/>
      <name val="Arial"/>
      <family val="2"/>
    </font>
    <font>
      <sz val="10"/>
      <color theme="0"/>
      <name val="Arial"/>
      <family val="2"/>
    </font>
  </fonts>
  <fills count="3">
    <fill>
      <patternFill patternType="none"/>
    </fill>
    <fill>
      <patternFill patternType="gray125"/>
    </fill>
    <fill>
      <patternFill patternType="solid">
        <fgColor rgb="FF0F243E"/>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right style="thin">
        <color theme="0"/>
      </right>
      <top/>
      <bottom/>
      <diagonal/>
    </border>
  </borders>
  <cellStyleXfs count="2">
    <xf numFmtId="0" fontId="0" fillId="0" borderId="0"/>
    <xf numFmtId="0" fontId="2" fillId="0" borderId="0"/>
  </cellStyleXfs>
  <cellXfs count="64">
    <xf numFmtId="0" fontId="0" fillId="0" borderId="0" xfId="0"/>
    <xf numFmtId="3" fontId="1" fillId="0" borderId="4" xfId="0" applyNumberFormat="1" applyFont="1" applyFill="1" applyBorder="1" applyAlignment="1"/>
    <xf numFmtId="164" fontId="1" fillId="0" borderId="4" xfId="0" applyNumberFormat="1" applyFont="1" applyFill="1" applyBorder="1" applyAlignment="1"/>
    <xf numFmtId="164" fontId="1" fillId="0" borderId="6" xfId="0" applyNumberFormat="1" applyFont="1" applyFill="1" applyBorder="1" applyAlignment="1"/>
    <xf numFmtId="165" fontId="1" fillId="0" borderId="4" xfId="0" applyNumberFormat="1" applyFont="1" applyFill="1" applyBorder="1" applyAlignment="1"/>
    <xf numFmtId="0" fontId="2" fillId="0" borderId="2" xfId="0" applyFont="1" applyFill="1" applyBorder="1"/>
    <xf numFmtId="164" fontId="1" fillId="0" borderId="4" xfId="0" applyNumberFormat="1" applyFont="1" applyFill="1" applyBorder="1" applyAlignment="1">
      <alignment horizontal="right"/>
    </xf>
    <xf numFmtId="0" fontId="2" fillId="0" borderId="2" xfId="0" applyFont="1" applyFill="1" applyBorder="1" applyAlignment="1">
      <alignment horizontal="lef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0" fontId="2" fillId="0" borderId="0" xfId="0" applyFont="1" applyFill="1" applyBorder="1"/>
    <xf numFmtId="164" fontId="2" fillId="0" borderId="4" xfId="0" applyNumberFormat="1" applyFont="1" applyFill="1" applyBorder="1" applyAlignment="1">
      <alignment horizontal="right"/>
    </xf>
    <xf numFmtId="164" fontId="2" fillId="0" borderId="6" xfId="0" applyNumberFormat="1" applyFont="1" applyFill="1" applyBorder="1" applyAlignment="1">
      <alignment horizontal="right"/>
    </xf>
    <xf numFmtId="164" fontId="2" fillId="0" borderId="6" xfId="0" applyNumberFormat="1" applyFont="1" applyFill="1" applyBorder="1" applyAlignment="1">
      <alignment horizontal="right" wrapText="1"/>
    </xf>
    <xf numFmtId="0" fontId="2" fillId="0" borderId="1" xfId="0" applyFont="1" applyFill="1" applyBorder="1"/>
    <xf numFmtId="3" fontId="1" fillId="0" borderId="0" xfId="0" applyNumberFormat="1" applyFont="1" applyFill="1" applyBorder="1"/>
    <xf numFmtId="165" fontId="1" fillId="0" borderId="0" xfId="0" applyNumberFormat="1" applyFont="1" applyFill="1" applyBorder="1" applyAlignment="1">
      <alignment horizontal="right"/>
    </xf>
    <xf numFmtId="0" fontId="2" fillId="0" borderId="0" xfId="0" applyFont="1" applyBorder="1"/>
    <xf numFmtId="0" fontId="2" fillId="0" borderId="0" xfId="0" applyFont="1"/>
    <xf numFmtId="0" fontId="1" fillId="0" borderId="0" xfId="0" applyFont="1"/>
    <xf numFmtId="3" fontId="2" fillId="0" borderId="0" xfId="0" applyNumberFormat="1" applyFont="1" applyFill="1" applyBorder="1" applyAlignment="1">
      <alignment horizontal="center"/>
    </xf>
    <xf numFmtId="0" fontId="2" fillId="0" borderId="2" xfId="0"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3" fontId="2" fillId="0" borderId="6" xfId="0" applyNumberFormat="1" applyFont="1" applyFill="1" applyBorder="1" applyAlignment="1">
      <alignment horizontal="center" vertical="center" wrapText="1"/>
    </xf>
    <xf numFmtId="3" fontId="2" fillId="0" borderId="0" xfId="0" applyNumberFormat="1" applyFont="1" applyFill="1" applyBorder="1"/>
    <xf numFmtId="0" fontId="2" fillId="0" borderId="1" xfId="0" applyFont="1" applyBorder="1"/>
    <xf numFmtId="3" fontId="2" fillId="0" borderId="0" xfId="1" applyNumberFormat="1" applyFont="1" applyAlignment="1">
      <alignment wrapText="1"/>
    </xf>
    <xf numFmtId="3" fontId="2" fillId="0" borderId="4" xfId="0" applyNumberFormat="1" applyFont="1" applyFill="1" applyBorder="1" applyAlignment="1">
      <alignment horizontal="right" wrapText="1"/>
    </xf>
    <xf numFmtId="3" fontId="1" fillId="0" borderId="6" xfId="0" applyNumberFormat="1" applyFont="1" applyFill="1" applyBorder="1" applyAlignment="1"/>
    <xf numFmtId="164" fontId="1" fillId="0" borderId="0" xfId="0" applyNumberFormat="1" applyFont="1" applyFill="1" applyBorder="1" applyAlignment="1"/>
    <xf numFmtId="3" fontId="1" fillId="0" borderId="5" xfId="0" applyNumberFormat="1" applyFont="1" applyFill="1" applyBorder="1" applyAlignment="1"/>
    <xf numFmtId="166" fontId="2" fillId="0" borderId="5" xfId="0" applyNumberFormat="1" applyFont="1" applyFill="1" applyBorder="1" applyAlignment="1"/>
    <xf numFmtId="3" fontId="2" fillId="0" borderId="5" xfId="0" applyNumberFormat="1" applyFont="1" applyFill="1" applyBorder="1" applyAlignment="1"/>
    <xf numFmtId="3" fontId="2" fillId="0" borderId="3" xfId="0" applyNumberFormat="1" applyFont="1" applyFill="1" applyBorder="1" applyAlignment="1"/>
    <xf numFmtId="165" fontId="2" fillId="0" borderId="4" xfId="0" applyNumberFormat="1" applyFont="1" applyFill="1" applyBorder="1" applyAlignment="1"/>
    <xf numFmtId="165" fontId="2" fillId="0" borderId="6" xfId="0" applyNumberFormat="1" applyFont="1" applyFill="1" applyBorder="1" applyAlignment="1"/>
    <xf numFmtId="3" fontId="1" fillId="0" borderId="0" xfId="0" applyNumberFormat="1" applyFont="1" applyFill="1" applyBorder="1" applyAlignment="1">
      <alignment horizontal="center"/>
    </xf>
    <xf numFmtId="164" fontId="1" fillId="0" borderId="0" xfId="0" applyNumberFormat="1" applyFont="1" applyBorder="1"/>
    <xf numFmtId="0" fontId="4" fillId="0" borderId="0" xfId="0" applyFont="1" applyBorder="1"/>
    <xf numFmtId="0" fontId="4" fillId="0" borderId="0" xfId="0" applyFont="1"/>
    <xf numFmtId="164" fontId="2" fillId="0" borderId="0" xfId="0" applyNumberFormat="1" applyFont="1" applyAlignment="1"/>
    <xf numFmtId="164" fontId="2" fillId="0" borderId="6" xfId="0" applyNumberFormat="1" applyFont="1" applyBorder="1" applyAlignment="1"/>
    <xf numFmtId="0" fontId="2" fillId="0" borderId="0" xfId="0" applyFont="1" applyFill="1"/>
    <xf numFmtId="0" fontId="2" fillId="0" borderId="0" xfId="0" applyFont="1" applyFill="1" applyAlignment="1">
      <alignment horizontal="left" vertical="center"/>
    </xf>
    <xf numFmtId="0" fontId="1" fillId="0" borderId="0" xfId="0" applyFont="1" applyFill="1" applyAlignment="1">
      <alignment vertical="center"/>
    </xf>
    <xf numFmtId="165" fontId="2" fillId="0" borderId="0" xfId="0" applyNumberFormat="1" applyFont="1" applyFill="1" applyBorder="1" applyAlignment="1">
      <alignment horizontal="right"/>
    </xf>
    <xf numFmtId="49" fontId="2" fillId="0" borderId="0" xfId="0" applyNumberFormat="1" applyFont="1" applyFill="1" applyAlignment="1"/>
    <xf numFmtId="49" fontId="2" fillId="0" borderId="0" xfId="0" applyNumberFormat="1"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xf>
    <xf numFmtId="0" fontId="1" fillId="0" borderId="0" xfId="0" applyFont="1" applyFill="1" applyAlignment="1">
      <alignment horizontal="left"/>
    </xf>
    <xf numFmtId="0" fontId="2" fillId="0" borderId="0" xfId="0" applyFont="1" applyFill="1" applyBorder="1" applyAlignment="1">
      <alignment horizontal="left"/>
    </xf>
    <xf numFmtId="3" fontId="1" fillId="0" borderId="0" xfId="0" applyNumberFormat="1" applyFont="1" applyFill="1" applyAlignment="1">
      <alignment horizontal="center"/>
    </xf>
    <xf numFmtId="3" fontId="1" fillId="0" borderId="0" xfId="0" applyNumberFormat="1" applyFont="1" applyFill="1" applyBorder="1" applyAlignment="1">
      <alignment horizontal="center"/>
    </xf>
    <xf numFmtId="3" fontId="3" fillId="2" borderId="7" xfId="0" applyNumberFormat="1"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xf>
    <xf numFmtId="3" fontId="2" fillId="0" borderId="0" xfId="1" applyNumberFormat="1" applyFont="1" applyAlignment="1">
      <alignment horizontal="distributed" wrapText="1" justifyLastLine="1"/>
    </xf>
    <xf numFmtId="0" fontId="2" fillId="0" borderId="0" xfId="0" applyFont="1" applyAlignment="1">
      <alignment horizontal="center"/>
    </xf>
    <xf numFmtId="0" fontId="2" fillId="0" borderId="2" xfId="0" applyFont="1" applyBorder="1" applyAlignment="1">
      <alignment horizontal="center"/>
    </xf>
    <xf numFmtId="0" fontId="3" fillId="2" borderId="7" xfId="0"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workbookViewId="0">
      <selection sqref="A1:H1"/>
    </sheetView>
  </sheetViews>
  <sheetFormatPr baseColWidth="10" defaultRowHeight="12.75" x14ac:dyDescent="0.2"/>
  <cols>
    <col min="1" max="1" width="2.7109375" style="18" customWidth="1"/>
    <col min="2" max="2" width="21.85546875" style="18" customWidth="1"/>
    <col min="3" max="3" width="11.7109375" style="19" customWidth="1"/>
    <col min="4" max="4" width="12.7109375" style="18" customWidth="1"/>
    <col min="5" max="5" width="13" style="18" customWidth="1"/>
    <col min="6" max="6" width="12" style="19" customWidth="1"/>
    <col min="7" max="7" width="13.85546875" style="18" customWidth="1"/>
    <col min="8" max="8" width="12.28515625" style="17" customWidth="1"/>
    <col min="9" max="9" width="11.42578125" style="17" customWidth="1"/>
    <col min="10" max="16384" width="11.42578125" style="18"/>
  </cols>
  <sheetData>
    <row r="1" spans="1:9" ht="16.350000000000001" customHeight="1" x14ac:dyDescent="0.2">
      <c r="A1" s="53" t="s">
        <v>14</v>
      </c>
      <c r="B1" s="53"/>
      <c r="C1" s="53"/>
      <c r="D1" s="53"/>
      <c r="E1" s="53"/>
      <c r="F1" s="53"/>
      <c r="G1" s="53"/>
      <c r="H1" s="53"/>
    </row>
    <row r="2" spans="1:9" ht="16.350000000000001" customHeight="1" x14ac:dyDescent="0.2">
      <c r="A2" s="54" t="s">
        <v>0</v>
      </c>
      <c r="B2" s="54"/>
      <c r="C2" s="54"/>
      <c r="D2" s="54"/>
      <c r="E2" s="54"/>
      <c r="F2" s="54"/>
      <c r="G2" s="54"/>
      <c r="H2" s="54"/>
    </row>
    <row r="3" spans="1:9" x14ac:dyDescent="0.2">
      <c r="B3" s="20"/>
      <c r="C3" s="37"/>
      <c r="D3" s="20"/>
      <c r="E3" s="20"/>
      <c r="F3" s="37"/>
      <c r="G3" s="20"/>
      <c r="H3" s="20"/>
    </row>
    <row r="4" spans="1:9" s="40" customFormat="1" ht="15" customHeight="1" x14ac:dyDescent="0.2">
      <c r="A4" s="62" t="s">
        <v>1</v>
      </c>
      <c r="B4" s="63"/>
      <c r="C4" s="55" t="s">
        <v>2</v>
      </c>
      <c r="D4" s="55"/>
      <c r="E4" s="55"/>
      <c r="F4" s="55"/>
      <c r="G4" s="55"/>
      <c r="H4" s="55"/>
      <c r="I4" s="39"/>
    </row>
    <row r="5" spans="1:9" s="40" customFormat="1" x14ac:dyDescent="0.2">
      <c r="A5" s="62"/>
      <c r="B5" s="63"/>
      <c r="C5" s="55"/>
      <c r="D5" s="55"/>
      <c r="E5" s="55"/>
      <c r="F5" s="55"/>
      <c r="G5" s="55"/>
      <c r="H5" s="55"/>
      <c r="I5" s="39"/>
    </row>
    <row r="6" spans="1:9" s="40" customFormat="1" x14ac:dyDescent="0.2">
      <c r="A6" s="62"/>
      <c r="B6" s="63"/>
      <c r="C6" s="55" t="s">
        <v>3</v>
      </c>
      <c r="D6" s="55" t="s">
        <v>4</v>
      </c>
      <c r="E6" s="55" t="s">
        <v>5</v>
      </c>
      <c r="F6" s="55" t="s">
        <v>6</v>
      </c>
      <c r="G6" s="55"/>
      <c r="H6" s="55"/>
      <c r="I6" s="39"/>
    </row>
    <row r="7" spans="1:9" s="40" customFormat="1" x14ac:dyDescent="0.2">
      <c r="A7" s="62"/>
      <c r="B7" s="63"/>
      <c r="C7" s="55"/>
      <c r="D7" s="61"/>
      <c r="E7" s="61"/>
      <c r="F7" s="55" t="s">
        <v>3</v>
      </c>
      <c r="G7" s="55" t="s">
        <v>30</v>
      </c>
      <c r="H7" s="55" t="s">
        <v>31</v>
      </c>
      <c r="I7" s="39"/>
    </row>
    <row r="8" spans="1:9" s="40" customFormat="1" x14ac:dyDescent="0.2">
      <c r="A8" s="62"/>
      <c r="B8" s="63"/>
      <c r="C8" s="55"/>
      <c r="D8" s="61"/>
      <c r="E8" s="61"/>
      <c r="F8" s="55"/>
      <c r="G8" s="55"/>
      <c r="H8" s="55"/>
      <c r="I8" s="39"/>
    </row>
    <row r="9" spans="1:9" x14ac:dyDescent="0.2">
      <c r="B9" s="21"/>
      <c r="C9" s="22"/>
      <c r="D9" s="23"/>
      <c r="E9" s="23"/>
      <c r="F9" s="22"/>
      <c r="G9" s="23"/>
      <c r="H9" s="24"/>
    </row>
    <row r="10" spans="1:9" ht="19.5" customHeight="1" x14ac:dyDescent="0.2">
      <c r="A10" s="56" t="s">
        <v>7</v>
      </c>
      <c r="B10" s="57"/>
      <c r="C10" s="1">
        <f t="shared" ref="C10:H10" si="0">SUM(C12:C23)</f>
        <v>3271698</v>
      </c>
      <c r="D10" s="1">
        <f t="shared" si="0"/>
        <v>2540296</v>
      </c>
      <c r="E10" s="1">
        <f t="shared" si="0"/>
        <v>31996</v>
      </c>
      <c r="F10" s="2">
        <f t="shared" si="0"/>
        <v>699406</v>
      </c>
      <c r="G10" s="2">
        <f t="shared" si="0"/>
        <v>622258</v>
      </c>
      <c r="H10" s="3">
        <f t="shared" si="0"/>
        <v>77148</v>
      </c>
      <c r="I10" s="38"/>
    </row>
    <row r="11" spans="1:9" ht="18" customHeight="1" x14ac:dyDescent="0.2">
      <c r="A11" s="59" t="s">
        <v>16</v>
      </c>
      <c r="B11" s="60"/>
      <c r="C11" s="4">
        <f t="shared" ref="C11:C23" si="1">SUM(D11:F11)</f>
        <v>100</v>
      </c>
      <c r="D11" s="35">
        <f>(D10/$C$10)*100</f>
        <v>77.644574774322081</v>
      </c>
      <c r="E11" s="35">
        <f>(E10/$C$10)*100</f>
        <v>0.97796312495835502</v>
      </c>
      <c r="F11" s="35">
        <f>(F10/$C$10)*100</f>
        <v>21.377462100719566</v>
      </c>
      <c r="G11" s="35">
        <f>(G10/$C$10)*100</f>
        <v>19.019420496635082</v>
      </c>
      <c r="H11" s="36">
        <f>(H10/$C$10)*100</f>
        <v>2.3580416040844843</v>
      </c>
    </row>
    <row r="12" spans="1:9" x14ac:dyDescent="0.2">
      <c r="B12" s="5" t="s">
        <v>17</v>
      </c>
      <c r="C12" s="1">
        <f t="shared" si="1"/>
        <v>345151</v>
      </c>
      <c r="D12" s="1">
        <f t="shared" ref="D12:D23" si="2">SUM(D26,D39,D52)</f>
        <v>269091</v>
      </c>
      <c r="E12" s="6">
        <f>SUM(E52)</f>
        <v>9129</v>
      </c>
      <c r="F12" s="2">
        <f>SUM(G12:H12)</f>
        <v>66931</v>
      </c>
      <c r="G12" s="2">
        <f t="shared" ref="G12:H23" si="3">G26+G39+G52</f>
        <v>64904</v>
      </c>
      <c r="H12" s="3">
        <f t="shared" si="3"/>
        <v>2027</v>
      </c>
    </row>
    <row r="13" spans="1:9" x14ac:dyDescent="0.2">
      <c r="B13" s="5" t="s">
        <v>18</v>
      </c>
      <c r="C13" s="1">
        <f t="shared" si="1"/>
        <v>290171</v>
      </c>
      <c r="D13" s="1">
        <f t="shared" si="2"/>
        <v>185109</v>
      </c>
      <c r="E13" s="6">
        <f>SUM(E53)</f>
        <v>8220</v>
      </c>
      <c r="F13" s="2">
        <f t="shared" ref="F13:F23" si="4">SUM(G13:H13)</f>
        <v>96842</v>
      </c>
      <c r="G13" s="2">
        <f t="shared" si="3"/>
        <v>76316</v>
      </c>
      <c r="H13" s="3">
        <f t="shared" si="3"/>
        <v>20526</v>
      </c>
    </row>
    <row r="14" spans="1:9" x14ac:dyDescent="0.2">
      <c r="B14" s="5" t="s">
        <v>20</v>
      </c>
      <c r="C14" s="1">
        <f t="shared" si="1"/>
        <v>311237</v>
      </c>
      <c r="D14" s="1">
        <f t="shared" si="2"/>
        <v>261002</v>
      </c>
      <c r="E14" s="6">
        <f>SUM(E54)</f>
        <v>5824</v>
      </c>
      <c r="F14" s="2">
        <f t="shared" si="4"/>
        <v>44411</v>
      </c>
      <c r="G14" s="2">
        <f t="shared" si="3"/>
        <v>43617</v>
      </c>
      <c r="H14" s="3">
        <f t="shared" si="3"/>
        <v>794</v>
      </c>
    </row>
    <row r="15" spans="1:9" x14ac:dyDescent="0.2">
      <c r="B15" s="5" t="s">
        <v>19</v>
      </c>
      <c r="C15" s="1">
        <f t="shared" si="1"/>
        <v>257436</v>
      </c>
      <c r="D15" s="1">
        <f t="shared" si="2"/>
        <v>207574</v>
      </c>
      <c r="E15" s="6">
        <f>SUM(E55)</f>
        <v>3387</v>
      </c>
      <c r="F15" s="2">
        <f t="shared" si="4"/>
        <v>46475</v>
      </c>
      <c r="G15" s="2">
        <f t="shared" si="3"/>
        <v>45468</v>
      </c>
      <c r="H15" s="3">
        <f t="shared" si="3"/>
        <v>1007</v>
      </c>
    </row>
    <row r="16" spans="1:9" x14ac:dyDescent="0.2">
      <c r="B16" s="5" t="s">
        <v>21</v>
      </c>
      <c r="C16" s="1">
        <f t="shared" si="1"/>
        <v>225673</v>
      </c>
      <c r="D16" s="1">
        <f t="shared" si="2"/>
        <v>181488</v>
      </c>
      <c r="E16" s="6">
        <f>SUM(E56)</f>
        <v>169</v>
      </c>
      <c r="F16" s="2">
        <f t="shared" si="4"/>
        <v>44016</v>
      </c>
      <c r="G16" s="2">
        <f t="shared" si="3"/>
        <v>43058</v>
      </c>
      <c r="H16" s="3">
        <f t="shared" si="3"/>
        <v>958</v>
      </c>
    </row>
    <row r="17" spans="1:8" ht="15.95" customHeight="1" x14ac:dyDescent="0.2">
      <c r="B17" s="5" t="s">
        <v>22</v>
      </c>
      <c r="C17" s="1">
        <f t="shared" si="1"/>
        <v>243774</v>
      </c>
      <c r="D17" s="1">
        <f t="shared" si="2"/>
        <v>191190</v>
      </c>
      <c r="E17" s="6">
        <f t="shared" ref="E17:E23" si="5">SUM(E57)</f>
        <v>53</v>
      </c>
      <c r="F17" s="2">
        <f t="shared" si="4"/>
        <v>52531</v>
      </c>
      <c r="G17" s="2">
        <f t="shared" si="3"/>
        <v>51060</v>
      </c>
      <c r="H17" s="3">
        <f t="shared" si="3"/>
        <v>1471</v>
      </c>
    </row>
    <row r="18" spans="1:8" ht="15.95" customHeight="1" x14ac:dyDescent="0.2">
      <c r="B18" s="7" t="s">
        <v>23</v>
      </c>
      <c r="C18" s="1">
        <f t="shared" si="1"/>
        <v>258976</v>
      </c>
      <c r="D18" s="1">
        <f t="shared" si="2"/>
        <v>208951</v>
      </c>
      <c r="E18" s="6">
        <f t="shared" si="5"/>
        <v>0</v>
      </c>
      <c r="F18" s="2">
        <f t="shared" si="4"/>
        <v>50025</v>
      </c>
      <c r="G18" s="2">
        <f t="shared" si="3"/>
        <v>48964</v>
      </c>
      <c r="H18" s="3">
        <f t="shared" si="3"/>
        <v>1061</v>
      </c>
    </row>
    <row r="19" spans="1:8" ht="15.95" customHeight="1" x14ac:dyDescent="0.2">
      <c r="B19" s="5" t="s">
        <v>24</v>
      </c>
      <c r="C19" s="1">
        <f t="shared" si="1"/>
        <v>252494</v>
      </c>
      <c r="D19" s="1">
        <f t="shared" si="2"/>
        <v>204190</v>
      </c>
      <c r="E19" s="6">
        <f t="shared" si="5"/>
        <v>0</v>
      </c>
      <c r="F19" s="2">
        <f t="shared" si="4"/>
        <v>48304</v>
      </c>
      <c r="G19" s="2">
        <f t="shared" si="3"/>
        <v>47331</v>
      </c>
      <c r="H19" s="3">
        <f t="shared" si="3"/>
        <v>973</v>
      </c>
    </row>
    <row r="20" spans="1:8" ht="15.95" customHeight="1" x14ac:dyDescent="0.2">
      <c r="B20" s="5" t="s">
        <v>25</v>
      </c>
      <c r="C20" s="1">
        <f t="shared" si="1"/>
        <v>234999</v>
      </c>
      <c r="D20" s="1">
        <f t="shared" si="2"/>
        <v>176266</v>
      </c>
      <c r="E20" s="6">
        <f t="shared" si="5"/>
        <v>0</v>
      </c>
      <c r="F20" s="2">
        <f t="shared" si="4"/>
        <v>58733</v>
      </c>
      <c r="G20" s="2">
        <f t="shared" si="3"/>
        <v>20198</v>
      </c>
      <c r="H20" s="3">
        <f t="shared" si="3"/>
        <v>38535</v>
      </c>
    </row>
    <row r="21" spans="1:8" ht="15.95" customHeight="1" x14ac:dyDescent="0.2">
      <c r="B21" s="5" t="s">
        <v>26</v>
      </c>
      <c r="C21" s="1">
        <f t="shared" si="1"/>
        <v>252338</v>
      </c>
      <c r="D21" s="1">
        <f t="shared" si="2"/>
        <v>195124</v>
      </c>
      <c r="E21" s="6">
        <f t="shared" si="5"/>
        <v>257</v>
      </c>
      <c r="F21" s="2">
        <f t="shared" si="4"/>
        <v>56957</v>
      </c>
      <c r="G21" s="2">
        <f t="shared" si="3"/>
        <v>54456</v>
      </c>
      <c r="H21" s="3">
        <f t="shared" si="3"/>
        <v>2501</v>
      </c>
    </row>
    <row r="22" spans="1:8" ht="15.95" customHeight="1" x14ac:dyDescent="0.2">
      <c r="B22" s="5" t="s">
        <v>27</v>
      </c>
      <c r="C22" s="1">
        <f t="shared" si="1"/>
        <v>271119</v>
      </c>
      <c r="D22" s="1">
        <f t="shared" si="2"/>
        <v>196853</v>
      </c>
      <c r="E22" s="6">
        <f t="shared" si="5"/>
        <v>115</v>
      </c>
      <c r="F22" s="2">
        <f t="shared" si="4"/>
        <v>74151</v>
      </c>
      <c r="G22" s="2">
        <f t="shared" si="3"/>
        <v>70748</v>
      </c>
      <c r="H22" s="3">
        <f t="shared" si="3"/>
        <v>3403</v>
      </c>
    </row>
    <row r="23" spans="1:8" ht="15.95" customHeight="1" x14ac:dyDescent="0.2">
      <c r="B23" s="5" t="s">
        <v>28</v>
      </c>
      <c r="C23" s="1">
        <f t="shared" si="1"/>
        <v>328330</v>
      </c>
      <c r="D23" s="1">
        <f t="shared" si="2"/>
        <v>263458</v>
      </c>
      <c r="E23" s="6">
        <f t="shared" si="5"/>
        <v>4842</v>
      </c>
      <c r="F23" s="2">
        <f t="shared" si="4"/>
        <v>60030</v>
      </c>
      <c r="G23" s="2">
        <f t="shared" si="3"/>
        <v>56138</v>
      </c>
      <c r="H23" s="3">
        <f t="shared" si="3"/>
        <v>3892</v>
      </c>
    </row>
    <row r="24" spans="1:8" ht="23.25" customHeight="1" x14ac:dyDescent="0.2">
      <c r="A24" s="18" t="s">
        <v>8</v>
      </c>
      <c r="B24" s="5"/>
      <c r="C24" s="1"/>
      <c r="D24" s="1"/>
      <c r="E24" s="1"/>
      <c r="F24" s="2"/>
      <c r="G24" s="2"/>
      <c r="H24" s="3"/>
    </row>
    <row r="25" spans="1:8" ht="12.75" customHeight="1" x14ac:dyDescent="0.2">
      <c r="B25" s="5" t="s">
        <v>29</v>
      </c>
      <c r="C25" s="1">
        <f>SUM(C26:C37)</f>
        <v>2703958</v>
      </c>
      <c r="D25" s="1">
        <f>SUM(D26:D37)</f>
        <v>2123503</v>
      </c>
      <c r="E25" s="8" t="s">
        <v>9</v>
      </c>
      <c r="F25" s="2">
        <f>SUM(F26:F37)</f>
        <v>580455</v>
      </c>
      <c r="G25" s="2">
        <f>SUM(G26:G37)</f>
        <v>504538</v>
      </c>
      <c r="H25" s="3">
        <f>SUM(H26:H37)</f>
        <v>75917</v>
      </c>
    </row>
    <row r="26" spans="1:8" ht="15" customHeight="1" x14ac:dyDescent="0.2">
      <c r="B26" s="5" t="s">
        <v>17</v>
      </c>
      <c r="C26" s="1">
        <f>SUM(F26,D26)</f>
        <v>270511</v>
      </c>
      <c r="D26" s="28">
        <v>217329</v>
      </c>
      <c r="E26" s="8" t="s">
        <v>9</v>
      </c>
      <c r="F26" s="2">
        <f t="shared" ref="F26:F37" si="6">SUM(G26:H26)</f>
        <v>53182</v>
      </c>
      <c r="G26" s="11">
        <v>51271</v>
      </c>
      <c r="H26" s="12">
        <v>1911</v>
      </c>
    </row>
    <row r="27" spans="1:8" ht="15" customHeight="1" x14ac:dyDescent="0.2">
      <c r="B27" s="5" t="s">
        <v>18</v>
      </c>
      <c r="C27" s="1">
        <f t="shared" ref="C27:C37" si="7">SUM(F27,D27)</f>
        <v>243923</v>
      </c>
      <c r="D27" s="28">
        <v>157769</v>
      </c>
      <c r="E27" s="8" t="s">
        <v>9</v>
      </c>
      <c r="F27" s="2">
        <f t="shared" si="6"/>
        <v>86154</v>
      </c>
      <c r="G27" s="11">
        <v>65683</v>
      </c>
      <c r="H27" s="12">
        <v>20471</v>
      </c>
    </row>
    <row r="28" spans="1:8" ht="15" customHeight="1" x14ac:dyDescent="0.2">
      <c r="B28" s="5" t="s">
        <v>20</v>
      </c>
      <c r="C28" s="1">
        <f t="shared" si="7"/>
        <v>258477</v>
      </c>
      <c r="D28" s="28">
        <v>220946</v>
      </c>
      <c r="E28" s="8" t="s">
        <v>9</v>
      </c>
      <c r="F28" s="2">
        <f t="shared" si="6"/>
        <v>37531</v>
      </c>
      <c r="G28" s="11">
        <v>36770</v>
      </c>
      <c r="H28" s="12">
        <v>761</v>
      </c>
    </row>
    <row r="29" spans="1:8" ht="15" customHeight="1" x14ac:dyDescent="0.2">
      <c r="B29" s="5" t="s">
        <v>19</v>
      </c>
      <c r="C29" s="1">
        <f t="shared" si="7"/>
        <v>215156</v>
      </c>
      <c r="D29" s="28">
        <v>175761</v>
      </c>
      <c r="E29" s="8" t="s">
        <v>9</v>
      </c>
      <c r="F29" s="2">
        <f t="shared" si="6"/>
        <v>39395</v>
      </c>
      <c r="G29" s="11">
        <v>38455</v>
      </c>
      <c r="H29" s="12">
        <v>940</v>
      </c>
    </row>
    <row r="30" spans="1:8" ht="15" customHeight="1" x14ac:dyDescent="0.2">
      <c r="B30" s="5" t="s">
        <v>21</v>
      </c>
      <c r="C30" s="1">
        <f t="shared" si="7"/>
        <v>193335</v>
      </c>
      <c r="D30" s="28">
        <v>156176</v>
      </c>
      <c r="E30" s="8" t="s">
        <v>9</v>
      </c>
      <c r="F30" s="2">
        <f t="shared" si="6"/>
        <v>37159</v>
      </c>
      <c r="G30" s="11">
        <v>36262</v>
      </c>
      <c r="H30" s="12">
        <v>897</v>
      </c>
    </row>
    <row r="31" spans="1:8" ht="15" customHeight="1" x14ac:dyDescent="0.2">
      <c r="B31" s="5" t="s">
        <v>22</v>
      </c>
      <c r="C31" s="1">
        <f t="shared" si="7"/>
        <v>208983</v>
      </c>
      <c r="D31" s="28">
        <v>165452</v>
      </c>
      <c r="E31" s="8" t="s">
        <v>9</v>
      </c>
      <c r="F31" s="2">
        <f t="shared" si="6"/>
        <v>43531</v>
      </c>
      <c r="G31" s="11">
        <v>42149</v>
      </c>
      <c r="H31" s="12">
        <v>1382</v>
      </c>
    </row>
    <row r="32" spans="1:8" ht="15" customHeight="1" x14ac:dyDescent="0.2">
      <c r="B32" s="7" t="s">
        <v>23</v>
      </c>
      <c r="C32" s="1">
        <f t="shared" si="7"/>
        <v>212370</v>
      </c>
      <c r="D32" s="28">
        <v>170130</v>
      </c>
      <c r="E32" s="8" t="s">
        <v>9</v>
      </c>
      <c r="F32" s="2">
        <f t="shared" si="6"/>
        <v>42240</v>
      </c>
      <c r="G32" s="11">
        <v>41278</v>
      </c>
      <c r="H32" s="12">
        <v>962</v>
      </c>
    </row>
    <row r="33" spans="1:8" ht="15" customHeight="1" x14ac:dyDescent="0.2">
      <c r="B33" s="5" t="s">
        <v>24</v>
      </c>
      <c r="C33" s="1">
        <f t="shared" si="7"/>
        <v>211570</v>
      </c>
      <c r="D33" s="28">
        <v>172176</v>
      </c>
      <c r="E33" s="8" t="s">
        <v>9</v>
      </c>
      <c r="F33" s="2">
        <f t="shared" si="6"/>
        <v>39394</v>
      </c>
      <c r="G33" s="11">
        <v>38507</v>
      </c>
      <c r="H33" s="12">
        <v>887</v>
      </c>
    </row>
    <row r="34" spans="1:8" ht="15" customHeight="1" x14ac:dyDescent="0.2">
      <c r="B34" s="5" t="s">
        <v>25</v>
      </c>
      <c r="C34" s="1">
        <f t="shared" si="7"/>
        <v>195378</v>
      </c>
      <c r="D34" s="28">
        <v>148233</v>
      </c>
      <c r="E34" s="8" t="s">
        <v>9</v>
      </c>
      <c r="F34" s="2">
        <f t="shared" si="6"/>
        <v>47145</v>
      </c>
      <c r="G34" s="11">
        <v>8688</v>
      </c>
      <c r="H34" s="12">
        <v>38457</v>
      </c>
    </row>
    <row r="35" spans="1:8" ht="15" customHeight="1" x14ac:dyDescent="0.2">
      <c r="B35" s="5" t="s">
        <v>26</v>
      </c>
      <c r="C35" s="1">
        <f t="shared" si="7"/>
        <v>209938</v>
      </c>
      <c r="D35" s="28">
        <v>164402</v>
      </c>
      <c r="E35" s="8" t="s">
        <v>9</v>
      </c>
      <c r="F35" s="2">
        <f t="shared" si="6"/>
        <v>45536</v>
      </c>
      <c r="G35" s="11">
        <v>43168</v>
      </c>
      <c r="H35" s="12">
        <v>2368</v>
      </c>
    </row>
    <row r="36" spans="1:8" ht="15" customHeight="1" x14ac:dyDescent="0.2">
      <c r="B36" s="5" t="s">
        <v>27</v>
      </c>
      <c r="C36" s="1">
        <f t="shared" si="7"/>
        <v>222592</v>
      </c>
      <c r="D36" s="28">
        <v>162425</v>
      </c>
      <c r="E36" s="8" t="s">
        <v>9</v>
      </c>
      <c r="F36" s="2">
        <f t="shared" si="6"/>
        <v>60167</v>
      </c>
      <c r="G36" s="11">
        <v>57134</v>
      </c>
      <c r="H36" s="12">
        <v>3033</v>
      </c>
    </row>
    <row r="37" spans="1:8" ht="15" customHeight="1" x14ac:dyDescent="0.2">
      <c r="B37" s="5" t="s">
        <v>28</v>
      </c>
      <c r="C37" s="1">
        <f t="shared" si="7"/>
        <v>261725</v>
      </c>
      <c r="D37" s="28">
        <v>212704</v>
      </c>
      <c r="E37" s="8" t="s">
        <v>9</v>
      </c>
      <c r="F37" s="2">
        <f t="shared" si="6"/>
        <v>49021</v>
      </c>
      <c r="G37" s="11">
        <v>45173</v>
      </c>
      <c r="H37" s="12">
        <v>3848</v>
      </c>
    </row>
    <row r="38" spans="1:8" ht="26.25" customHeight="1" x14ac:dyDescent="0.2">
      <c r="A38" s="18" t="s">
        <v>10</v>
      </c>
      <c r="B38" s="5"/>
      <c r="C38" s="29">
        <f>SUM(C39:C50)</f>
        <v>156290</v>
      </c>
      <c r="D38" s="29">
        <f>SUM(D39:D50)</f>
        <v>114451</v>
      </c>
      <c r="E38" s="9" t="s">
        <v>9</v>
      </c>
      <c r="F38" s="3">
        <f>SUM(F39:F50)</f>
        <v>41839</v>
      </c>
      <c r="G38" s="2">
        <f>SUM(G39:G50)</f>
        <v>41621</v>
      </c>
      <c r="H38" s="30">
        <f>SUM(H39:H50)</f>
        <v>218</v>
      </c>
    </row>
    <row r="39" spans="1:8" ht="15" customHeight="1" x14ac:dyDescent="0.2">
      <c r="B39" s="5" t="s">
        <v>17</v>
      </c>
      <c r="C39" s="1">
        <f>SUM(D39+F39)</f>
        <v>20613</v>
      </c>
      <c r="D39" s="41">
        <v>14872</v>
      </c>
      <c r="E39" s="8" t="s">
        <v>9</v>
      </c>
      <c r="F39" s="2">
        <f t="shared" ref="F39:F50" si="8">SUM(G39:H39)</f>
        <v>5741</v>
      </c>
      <c r="G39" s="41">
        <v>5722</v>
      </c>
      <c r="H39" s="12">
        <v>19</v>
      </c>
    </row>
    <row r="40" spans="1:8" ht="15" customHeight="1" x14ac:dyDescent="0.2">
      <c r="B40" s="5" t="s">
        <v>18</v>
      </c>
      <c r="C40" s="1">
        <f t="shared" ref="C40:C50" si="9">SUM(D40+F40)</f>
        <v>12559</v>
      </c>
      <c r="D40" s="41">
        <v>7938</v>
      </c>
      <c r="E40" s="8" t="s">
        <v>9</v>
      </c>
      <c r="F40" s="2">
        <f t="shared" si="8"/>
        <v>4621</v>
      </c>
      <c r="G40" s="41">
        <v>4601</v>
      </c>
      <c r="H40" s="12">
        <v>20</v>
      </c>
    </row>
    <row r="41" spans="1:8" ht="15" customHeight="1" x14ac:dyDescent="0.2">
      <c r="B41" s="5" t="s">
        <v>20</v>
      </c>
      <c r="C41" s="1">
        <f t="shared" si="9"/>
        <v>14143</v>
      </c>
      <c r="D41" s="41">
        <v>10984</v>
      </c>
      <c r="E41" s="8" t="s">
        <v>9</v>
      </c>
      <c r="F41" s="2">
        <f t="shared" si="8"/>
        <v>3159</v>
      </c>
      <c r="G41" s="41">
        <v>3136</v>
      </c>
      <c r="H41" s="12">
        <v>23</v>
      </c>
    </row>
    <row r="42" spans="1:8" ht="15" customHeight="1" x14ac:dyDescent="0.2">
      <c r="B42" s="5" t="s">
        <v>19</v>
      </c>
      <c r="C42" s="1">
        <f t="shared" si="9"/>
        <v>10049</v>
      </c>
      <c r="D42" s="41">
        <v>7400</v>
      </c>
      <c r="E42" s="8" t="s">
        <v>9</v>
      </c>
      <c r="F42" s="2">
        <f t="shared" si="8"/>
        <v>2649</v>
      </c>
      <c r="G42" s="41">
        <v>2638</v>
      </c>
      <c r="H42" s="12">
        <v>11</v>
      </c>
    </row>
    <row r="43" spans="1:8" ht="16.5" customHeight="1" x14ac:dyDescent="0.2">
      <c r="B43" s="5" t="s">
        <v>21</v>
      </c>
      <c r="C43" s="1">
        <f t="shared" si="9"/>
        <v>10076</v>
      </c>
      <c r="D43" s="41">
        <v>7068</v>
      </c>
      <c r="E43" s="8" t="s">
        <v>9</v>
      </c>
      <c r="F43" s="2">
        <f t="shared" si="8"/>
        <v>3008</v>
      </c>
      <c r="G43" s="41">
        <v>2995</v>
      </c>
      <c r="H43" s="12">
        <v>13</v>
      </c>
    </row>
    <row r="44" spans="1:8" ht="16.5" customHeight="1" x14ac:dyDescent="0.2">
      <c r="B44" s="5" t="s">
        <v>22</v>
      </c>
      <c r="C44" s="1">
        <f t="shared" si="9"/>
        <v>9754</v>
      </c>
      <c r="D44" s="41">
        <v>6509</v>
      </c>
      <c r="E44" s="8" t="s">
        <v>9</v>
      </c>
      <c r="F44" s="2">
        <f t="shared" si="8"/>
        <v>3245</v>
      </c>
      <c r="G44" s="41">
        <v>3229</v>
      </c>
      <c r="H44" s="12">
        <v>16</v>
      </c>
    </row>
    <row r="45" spans="1:8" ht="16.5" customHeight="1" x14ac:dyDescent="0.2">
      <c r="B45" s="7" t="s">
        <v>23</v>
      </c>
      <c r="C45" s="1">
        <f t="shared" si="9"/>
        <v>13488</v>
      </c>
      <c r="D45" s="41">
        <v>10773</v>
      </c>
      <c r="E45" s="8" t="s">
        <v>9</v>
      </c>
      <c r="F45" s="2">
        <f t="shared" si="8"/>
        <v>2715</v>
      </c>
      <c r="G45" s="41">
        <v>2692</v>
      </c>
      <c r="H45" s="12">
        <v>23</v>
      </c>
    </row>
    <row r="46" spans="1:8" ht="16.5" customHeight="1" x14ac:dyDescent="0.2">
      <c r="B46" s="5" t="s">
        <v>24</v>
      </c>
      <c r="C46" s="1">
        <f t="shared" si="9"/>
        <v>10445</v>
      </c>
      <c r="D46" s="41">
        <v>7516</v>
      </c>
      <c r="E46" s="8" t="s">
        <v>9</v>
      </c>
      <c r="F46" s="2">
        <f t="shared" si="8"/>
        <v>2929</v>
      </c>
      <c r="G46" s="41">
        <v>2914</v>
      </c>
      <c r="H46" s="12">
        <v>15</v>
      </c>
    </row>
    <row r="47" spans="1:8" ht="16.5" customHeight="1" x14ac:dyDescent="0.2">
      <c r="B47" s="5" t="s">
        <v>25</v>
      </c>
      <c r="C47" s="1">
        <f t="shared" si="9"/>
        <v>11760</v>
      </c>
      <c r="D47" s="41">
        <v>7265</v>
      </c>
      <c r="E47" s="8" t="s">
        <v>9</v>
      </c>
      <c r="F47" s="2">
        <f t="shared" si="8"/>
        <v>4495</v>
      </c>
      <c r="G47" s="41">
        <v>4479</v>
      </c>
      <c r="H47" s="42">
        <v>16</v>
      </c>
    </row>
    <row r="48" spans="1:8" ht="16.5" customHeight="1" x14ac:dyDescent="0.2">
      <c r="B48" s="5" t="s">
        <v>26</v>
      </c>
      <c r="C48" s="1">
        <f t="shared" si="9"/>
        <v>11135</v>
      </c>
      <c r="D48" s="41">
        <v>7765</v>
      </c>
      <c r="E48" s="8" t="s">
        <v>9</v>
      </c>
      <c r="F48" s="2">
        <f t="shared" si="8"/>
        <v>3370</v>
      </c>
      <c r="G48" s="41">
        <v>3358</v>
      </c>
      <c r="H48" s="42">
        <v>12</v>
      </c>
    </row>
    <row r="49" spans="1:9" ht="16.5" customHeight="1" x14ac:dyDescent="0.2">
      <c r="B49" s="5" t="s">
        <v>27</v>
      </c>
      <c r="C49" s="1">
        <f t="shared" si="9"/>
        <v>12169</v>
      </c>
      <c r="D49" s="41">
        <v>8035</v>
      </c>
      <c r="E49" s="8" t="s">
        <v>9</v>
      </c>
      <c r="F49" s="2">
        <f t="shared" si="8"/>
        <v>4134</v>
      </c>
      <c r="G49" s="41">
        <v>4107</v>
      </c>
      <c r="H49" s="42">
        <v>27</v>
      </c>
    </row>
    <row r="50" spans="1:9" ht="16.5" customHeight="1" x14ac:dyDescent="0.2">
      <c r="B50" s="5" t="s">
        <v>28</v>
      </c>
      <c r="C50" s="1">
        <f t="shared" si="9"/>
        <v>20099</v>
      </c>
      <c r="D50" s="41">
        <v>18326</v>
      </c>
      <c r="E50" s="8" t="s">
        <v>9</v>
      </c>
      <c r="F50" s="2">
        <f t="shared" si="8"/>
        <v>1773</v>
      </c>
      <c r="G50" s="41">
        <v>1750</v>
      </c>
      <c r="H50" s="42">
        <v>23</v>
      </c>
    </row>
    <row r="51" spans="1:9" ht="26.1" customHeight="1" x14ac:dyDescent="0.2">
      <c r="B51" s="10" t="s">
        <v>11</v>
      </c>
      <c r="C51" s="1">
        <f t="shared" ref="C51:H51" si="10">SUM(C52:C63)</f>
        <v>411450</v>
      </c>
      <c r="D51" s="1">
        <f t="shared" si="10"/>
        <v>302342</v>
      </c>
      <c r="E51" s="1">
        <f t="shared" si="10"/>
        <v>31996</v>
      </c>
      <c r="F51" s="1">
        <f t="shared" si="10"/>
        <v>77112</v>
      </c>
      <c r="G51" s="1">
        <f t="shared" si="10"/>
        <v>76099</v>
      </c>
      <c r="H51" s="29">
        <f t="shared" si="10"/>
        <v>1013</v>
      </c>
    </row>
    <row r="52" spans="1:9" ht="15.95" customHeight="1" x14ac:dyDescent="0.2">
      <c r="B52" s="5" t="s">
        <v>17</v>
      </c>
      <c r="C52" s="1">
        <f>SUM(D52,E52,F52)</f>
        <v>54027</v>
      </c>
      <c r="D52" s="11">
        <v>36890</v>
      </c>
      <c r="E52" s="11">
        <v>9129</v>
      </c>
      <c r="F52" s="2">
        <f>SUM(G52:H52)</f>
        <v>8008</v>
      </c>
      <c r="G52" s="11">
        <v>7911</v>
      </c>
      <c r="H52" s="12">
        <v>97</v>
      </c>
    </row>
    <row r="53" spans="1:9" ht="15.95" customHeight="1" x14ac:dyDescent="0.2">
      <c r="B53" s="5" t="s">
        <v>18</v>
      </c>
      <c r="C53" s="1">
        <f>SUM(D53,E53,F53)</f>
        <v>33689</v>
      </c>
      <c r="D53" s="11">
        <v>19402</v>
      </c>
      <c r="E53" s="11">
        <v>8220</v>
      </c>
      <c r="F53" s="2">
        <f>SUM(G53:H53)</f>
        <v>6067</v>
      </c>
      <c r="G53" s="11">
        <v>6032</v>
      </c>
      <c r="H53" s="12">
        <v>35</v>
      </c>
    </row>
    <row r="54" spans="1:9" ht="15.95" customHeight="1" x14ac:dyDescent="0.2">
      <c r="B54" s="5" t="s">
        <v>20</v>
      </c>
      <c r="C54" s="1">
        <f>SUM(D54,E54,F54)</f>
        <v>38617</v>
      </c>
      <c r="D54" s="11">
        <v>29072</v>
      </c>
      <c r="E54" s="11">
        <v>5824</v>
      </c>
      <c r="F54" s="2">
        <f>SUM(G54:H54)</f>
        <v>3721</v>
      </c>
      <c r="G54" s="11">
        <v>3711</v>
      </c>
      <c r="H54" s="12">
        <v>10</v>
      </c>
    </row>
    <row r="55" spans="1:9" ht="15.95" customHeight="1" x14ac:dyDescent="0.2">
      <c r="B55" s="5" t="s">
        <v>19</v>
      </c>
      <c r="C55" s="1">
        <f>SUM(D55,E55,F55)</f>
        <v>32231</v>
      </c>
      <c r="D55" s="11">
        <v>24413</v>
      </c>
      <c r="E55" s="11">
        <v>3387</v>
      </c>
      <c r="F55" s="2">
        <f>SUM(G55:H55)</f>
        <v>4431</v>
      </c>
      <c r="G55" s="11">
        <v>4375</v>
      </c>
      <c r="H55" s="12">
        <v>56</v>
      </c>
    </row>
    <row r="56" spans="1:9" ht="15.95" customHeight="1" x14ac:dyDescent="0.2">
      <c r="B56" s="5" t="s">
        <v>21</v>
      </c>
      <c r="C56" s="1">
        <f>SUM(D56,E56,F56)</f>
        <v>22262</v>
      </c>
      <c r="D56" s="11">
        <v>18244</v>
      </c>
      <c r="E56" s="12">
        <v>169</v>
      </c>
      <c r="F56" s="2">
        <f>SUM(G56:H56)</f>
        <v>3849</v>
      </c>
      <c r="G56" s="11">
        <v>3801</v>
      </c>
      <c r="H56" s="12">
        <v>48</v>
      </c>
    </row>
    <row r="57" spans="1:9" ht="15.75" customHeight="1" x14ac:dyDescent="0.2">
      <c r="B57" s="5" t="s">
        <v>22</v>
      </c>
      <c r="C57" s="1">
        <f t="shared" ref="C57:C63" si="11">SUM(D57,E57,F57)</f>
        <v>25037</v>
      </c>
      <c r="D57" s="11">
        <v>19229</v>
      </c>
      <c r="E57" s="13">
        <v>53</v>
      </c>
      <c r="F57" s="2">
        <f t="shared" ref="F57:F63" si="12">SUM(G57:H57)</f>
        <v>5755</v>
      </c>
      <c r="G57" s="11">
        <v>5682</v>
      </c>
      <c r="H57" s="12">
        <v>73</v>
      </c>
    </row>
    <row r="58" spans="1:9" ht="15.75" customHeight="1" x14ac:dyDescent="0.2">
      <c r="B58" s="7" t="s">
        <v>23</v>
      </c>
      <c r="C58" s="1">
        <f t="shared" si="11"/>
        <v>33118</v>
      </c>
      <c r="D58" s="11">
        <v>28048</v>
      </c>
      <c r="E58" s="13">
        <v>0</v>
      </c>
      <c r="F58" s="2">
        <f t="shared" si="12"/>
        <v>5070</v>
      </c>
      <c r="G58" s="11">
        <v>4994</v>
      </c>
      <c r="H58" s="12">
        <v>76</v>
      </c>
    </row>
    <row r="59" spans="1:9" ht="15.75" customHeight="1" x14ac:dyDescent="0.2">
      <c r="B59" s="5" t="s">
        <v>24</v>
      </c>
      <c r="C59" s="1">
        <f t="shared" si="11"/>
        <v>30479</v>
      </c>
      <c r="D59" s="11">
        <v>24498</v>
      </c>
      <c r="E59" s="13">
        <v>0</v>
      </c>
      <c r="F59" s="2">
        <f t="shared" si="12"/>
        <v>5981</v>
      </c>
      <c r="G59" s="11">
        <v>5910</v>
      </c>
      <c r="H59" s="12">
        <v>71</v>
      </c>
      <c r="I59" s="10"/>
    </row>
    <row r="60" spans="1:9" ht="15.75" customHeight="1" x14ac:dyDescent="0.2">
      <c r="B60" s="5" t="s">
        <v>25</v>
      </c>
      <c r="C60" s="1">
        <f t="shared" si="11"/>
        <v>27861</v>
      </c>
      <c r="D60" s="11">
        <v>20768</v>
      </c>
      <c r="E60" s="13">
        <v>0</v>
      </c>
      <c r="F60" s="2">
        <f t="shared" si="12"/>
        <v>7093</v>
      </c>
      <c r="G60" s="11">
        <v>7031</v>
      </c>
      <c r="H60" s="12">
        <v>62</v>
      </c>
      <c r="I60" s="10"/>
    </row>
    <row r="61" spans="1:9" ht="15.75" customHeight="1" x14ac:dyDescent="0.2">
      <c r="B61" s="5" t="s">
        <v>26</v>
      </c>
      <c r="C61" s="1">
        <f t="shared" si="11"/>
        <v>31265</v>
      </c>
      <c r="D61" s="11">
        <v>22957</v>
      </c>
      <c r="E61" s="12">
        <v>257</v>
      </c>
      <c r="F61" s="2">
        <f t="shared" si="12"/>
        <v>8051</v>
      </c>
      <c r="G61" s="11">
        <v>7930</v>
      </c>
      <c r="H61" s="12">
        <v>121</v>
      </c>
      <c r="I61" s="10"/>
    </row>
    <row r="62" spans="1:9" ht="15.75" customHeight="1" x14ac:dyDescent="0.2">
      <c r="B62" s="5" t="s">
        <v>27</v>
      </c>
      <c r="C62" s="1">
        <f>SUM(D62,E62,F62)</f>
        <v>36358</v>
      </c>
      <c r="D62" s="11">
        <v>26393</v>
      </c>
      <c r="E62" s="12">
        <v>115</v>
      </c>
      <c r="F62" s="2">
        <f t="shared" si="12"/>
        <v>9850</v>
      </c>
      <c r="G62" s="11">
        <v>9507</v>
      </c>
      <c r="H62" s="12">
        <v>343</v>
      </c>
      <c r="I62" s="25"/>
    </row>
    <row r="63" spans="1:9" ht="15.75" customHeight="1" x14ac:dyDescent="0.2">
      <c r="B63" s="5" t="s">
        <v>28</v>
      </c>
      <c r="C63" s="1">
        <f t="shared" si="11"/>
        <v>46506</v>
      </c>
      <c r="D63" s="11">
        <v>32428</v>
      </c>
      <c r="E63" s="11">
        <v>4842</v>
      </c>
      <c r="F63" s="2">
        <f t="shared" si="12"/>
        <v>9236</v>
      </c>
      <c r="G63" s="11">
        <v>9215</v>
      </c>
      <c r="H63" s="12">
        <v>21</v>
      </c>
      <c r="I63" s="10"/>
    </row>
    <row r="64" spans="1:9" ht="12.75" customHeight="1" x14ac:dyDescent="0.2">
      <c r="A64" s="26"/>
      <c r="B64" s="14"/>
      <c r="C64" s="31"/>
      <c r="D64" s="32"/>
      <c r="E64" s="33"/>
      <c r="F64" s="31"/>
      <c r="G64" s="32"/>
      <c r="H64" s="34"/>
      <c r="I64" s="10"/>
    </row>
    <row r="65" spans="1:9" ht="12.75" customHeight="1" x14ac:dyDescent="0.2">
      <c r="B65" s="10"/>
      <c r="C65" s="15"/>
      <c r="D65" s="16"/>
      <c r="E65" s="15"/>
      <c r="F65" s="16"/>
      <c r="G65" s="16"/>
      <c r="H65" s="16"/>
      <c r="I65" s="10"/>
    </row>
    <row r="66" spans="1:9" s="50" customFormat="1" ht="15.6" customHeight="1" x14ac:dyDescent="0.2">
      <c r="A66" s="50" t="s">
        <v>32</v>
      </c>
      <c r="C66" s="51"/>
      <c r="F66" s="51"/>
      <c r="H66" s="52"/>
      <c r="I66" s="52"/>
    </row>
    <row r="67" spans="1:9" ht="65.099999999999994" customHeight="1" x14ac:dyDescent="0.2">
      <c r="A67" s="58" t="s">
        <v>33</v>
      </c>
      <c r="B67" s="58"/>
      <c r="C67" s="58"/>
      <c r="D67" s="58"/>
      <c r="E67" s="58"/>
      <c r="F67" s="58"/>
      <c r="G67" s="58"/>
      <c r="H67" s="58"/>
      <c r="I67" s="27"/>
    </row>
    <row r="68" spans="1:9" s="43" customFormat="1" ht="15.6" customHeight="1" x14ac:dyDescent="0.2">
      <c r="A68" s="43" t="s">
        <v>15</v>
      </c>
      <c r="B68" s="44"/>
      <c r="C68" s="45"/>
      <c r="D68" s="46"/>
      <c r="E68" s="46"/>
      <c r="F68" s="16"/>
      <c r="G68" s="46"/>
      <c r="H68" s="46"/>
      <c r="I68" s="10"/>
    </row>
    <row r="69" spans="1:9" s="43" customFormat="1" ht="15.6" customHeight="1" x14ac:dyDescent="0.2">
      <c r="A69" s="47" t="s">
        <v>12</v>
      </c>
      <c r="B69" s="48"/>
      <c r="C69" s="45"/>
      <c r="D69" s="46"/>
      <c r="E69" s="46"/>
      <c r="F69" s="16"/>
      <c r="G69" s="46"/>
      <c r="H69" s="46"/>
      <c r="I69" s="10"/>
    </row>
    <row r="70" spans="1:9" s="43" customFormat="1" ht="15.6" customHeight="1" x14ac:dyDescent="0.2">
      <c r="A70" s="43" t="s">
        <v>13</v>
      </c>
      <c r="B70" s="49"/>
      <c r="C70" s="49"/>
      <c r="D70" s="46"/>
      <c r="E70" s="46"/>
      <c r="F70" s="16"/>
      <c r="G70" s="46"/>
      <c r="H70" s="46"/>
      <c r="I70" s="10"/>
    </row>
  </sheetData>
  <mergeCells count="14">
    <mergeCell ref="A1:H1"/>
    <mergeCell ref="A2:H2"/>
    <mergeCell ref="H7:H8"/>
    <mergeCell ref="A10:B10"/>
    <mergeCell ref="A67:H67"/>
    <mergeCell ref="A11:B11"/>
    <mergeCell ref="C4:H5"/>
    <mergeCell ref="C6:C8"/>
    <mergeCell ref="D6:D8"/>
    <mergeCell ref="E6:E8"/>
    <mergeCell ref="F6:H6"/>
    <mergeCell ref="F7:F8"/>
    <mergeCell ref="G7:G8"/>
    <mergeCell ref="A4:B8"/>
  </mergeCells>
  <pageMargins left="0.70866141732283472" right="0.70866141732283472" top="0.74803149606299213" bottom="0.74803149606299213" header="0.31496062992125984" footer="0.31496062992125984"/>
  <pageSetup scale="90" orientation="portrait" r:id="rId1"/>
  <ignoredErrors>
    <ignoredError sqref="F5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24</vt:lpstr>
      <vt:lpstr>'24'!Títulos_a_imprimir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PREUDHOMME</dc:creator>
  <cp:lastModifiedBy>DANIEL PREUDHOMME</cp:lastModifiedBy>
  <cp:lastPrinted>2025-12-22T14:04:11Z</cp:lastPrinted>
  <dcterms:created xsi:type="dcterms:W3CDTF">2025-08-11T18:35:35Z</dcterms:created>
  <dcterms:modified xsi:type="dcterms:W3CDTF">2026-02-23T16:46:50Z</dcterms:modified>
</cp:coreProperties>
</file>