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tabRatio="227"/>
  </bookViews>
  <sheets>
    <sheet name="35" sheetId="3" r:id="rId1"/>
  </sheets>
  <definedNames>
    <definedName name="_xlnm.Print_Area" localSheetId="0">'35'!$A$1:$G$67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8" i="3" l="1"/>
  <c r="E8" i="3"/>
  <c r="G31" i="3"/>
  <c r="F31" i="3"/>
  <c r="E31" i="3"/>
  <c r="D31" i="3"/>
  <c r="C31" i="3"/>
  <c r="E10" i="3"/>
  <c r="E11" i="3"/>
  <c r="E12" i="3"/>
  <c r="E13" i="3"/>
  <c r="E14" i="3"/>
  <c r="E15" i="3"/>
  <c r="D12" i="3"/>
  <c r="F12" i="3" l="1"/>
  <c r="G12" i="3"/>
  <c r="G15" i="3" l="1"/>
  <c r="F15" i="3"/>
  <c r="D15" i="3"/>
  <c r="G14" i="3"/>
  <c r="D14" i="3"/>
  <c r="G13" i="3"/>
  <c r="D13" i="3"/>
  <c r="G11" i="3"/>
  <c r="F11" i="3"/>
  <c r="D11" i="3"/>
  <c r="G10" i="3"/>
  <c r="F10" i="3"/>
  <c r="D10" i="3"/>
  <c r="G9" i="3"/>
  <c r="D9" i="3"/>
</calcChain>
</file>

<file path=xl/sharedStrings.xml><?xml version="1.0" encoding="utf-8"?>
<sst xmlns="http://schemas.openxmlformats.org/spreadsheetml/2006/main" count="22" uniqueCount="19">
  <si>
    <t>Código</t>
  </si>
  <si>
    <t>Descripción arancelaria</t>
  </si>
  <si>
    <t xml:space="preserve">                                   TOTAL</t>
  </si>
  <si>
    <t>(1) Excluye el valor correspondiente a la subpartida 2309 (Preparaciones de los tipos utilizadas para la alimentación de los animales).</t>
  </si>
  <si>
    <t>2022 (P)</t>
  </si>
  <si>
    <t>Exportación de desechos y residuos
 (En toneladas métricas)</t>
  </si>
  <si>
    <t>Residuos y desperdicios de las industrias  alimentarias; alimentos preparados para animales.</t>
  </si>
  <si>
    <t>(1) 2300</t>
  </si>
  <si>
    <t>Cuadro 35. PESO DE LAS EXPORTACIONES DE DESECHOS Y RESIDUOS EN LA REPÚBLICA, 
SEGÚN DESCRIPCIÓN ARANCELARIA: AÑOS 2019-23</t>
  </si>
  <si>
    <t>Fuente:  Sección de Comercio Exterior INEC.</t>
  </si>
  <si>
    <t>Desechos, recortes y desperdicios de plástico.</t>
  </si>
  <si>
    <t>Papel o cartón para reciclar (desperdicios y desechos).</t>
  </si>
  <si>
    <t>Desperdicios  y desechos de vidrio; vidrio en masa.</t>
  </si>
  <si>
    <t>Desperdicios  y desechos  de metal precioso o de chapado de metal  precioso (plaqué); demás desperdicios y desechos  que  contengan metal  precioso  compuesto  de metal precioso, de los tipos utilizados principalmente para la recuperacion del   metal precioso.</t>
  </si>
  <si>
    <t>Desperdicios  y desechos  (chatarra) de fundición, hierro o acero; lingotes  de  chatarra de hierro o acero.</t>
  </si>
  <si>
    <t>Desperdicios y desechos de cobre.</t>
  </si>
  <si>
    <t>Desperdicios y desechos de aluminio.</t>
  </si>
  <si>
    <t>Desperdicios y desechos de cinc.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</si>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</sst>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164" fontId="2" fillId="0" borderId="3" xfId="1" applyNumberFormat="1" applyFont="1" applyBorder="1"/>
    <xf numFmtId="164" fontId="2" fillId="0" borderId="4" xfId="1" applyNumberFormat="1" applyFont="1" applyBorder="1"/>
    <xf numFmtId="0" fontId="2" fillId="0" borderId="3" xfId="1" applyFont="1" applyBorder="1"/>
    <xf numFmtId="0" fontId="5" fillId="2" borderId="6" xfId="1" applyFont="1" applyFill="1" applyBorder="1" applyAlignment="1">
      <alignment horizontal="centerContinuous" vertical="center" wrapText="1"/>
    </xf>
    <xf numFmtId="16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/>
    </xf>
    <xf numFmtId="0" fontId="5" fillId="2" borderId="6" xfId="1" applyFont="1" applyFill="1" applyBorder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horizontal="left" vertical="top"/>
    </xf>
    <xf numFmtId="164" fontId="1" fillId="0" borderId="4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left" vertical="center"/>
    </xf>
    <xf numFmtId="164" fontId="1" fillId="0" borderId="0" xfId="1" applyNumberFormat="1" applyFont="1" applyAlignment="1">
      <alignment horizontal="right" vertical="center"/>
    </xf>
    <xf numFmtId="0" fontId="1" fillId="0" borderId="1" xfId="1" applyFont="1" applyBorder="1" applyAlignment="1">
      <alignment horizontal="right" vertical="top"/>
    </xf>
    <xf numFmtId="0" fontId="1" fillId="0" borderId="2" xfId="1" applyFont="1" applyBorder="1"/>
    <xf numFmtId="164" fontId="1" fillId="0" borderId="2" xfId="1" applyNumberFormat="1" applyFont="1" applyBorder="1" applyAlignment="1">
      <alignment horizontal="right" vertical="center"/>
    </xf>
    <xf numFmtId="164" fontId="1" fillId="0" borderId="1" xfId="1" applyNumberFormat="1" applyFont="1" applyBorder="1" applyAlignment="1">
      <alignment horizontal="right" vertical="center"/>
    </xf>
    <xf numFmtId="0" fontId="1" fillId="0" borderId="5" xfId="1" applyFont="1" applyBorder="1" applyAlignment="1">
      <alignment horizontal="right" vertical="center"/>
    </xf>
    <xf numFmtId="49" fontId="1" fillId="0" borderId="0" xfId="1" applyNumberFormat="1" applyFont="1"/>
    <xf numFmtId="164" fontId="1" fillId="0" borderId="4" xfId="1" applyNumberFormat="1" applyFont="1" applyFill="1" applyBorder="1" applyAlignment="1">
      <alignment horizontal="right" vertical="center"/>
    </xf>
    <xf numFmtId="164" fontId="1" fillId="0" borderId="3" xfId="1" applyNumberFormat="1" applyFont="1" applyFill="1" applyBorder="1" applyAlignment="1">
      <alignment horizontal="right" vertical="center"/>
    </xf>
    <xf numFmtId="164" fontId="2" fillId="0" borderId="7" xfId="1" applyNumberFormat="1" applyFont="1" applyBorder="1"/>
    <xf numFmtId="0" fontId="1" fillId="0" borderId="4" xfId="1" applyFont="1" applyBorder="1"/>
    <xf numFmtId="164" fontId="1" fillId="0" borderId="4" xfId="2" applyNumberFormat="1" applyFont="1" applyFill="1" applyBorder="1" applyAlignment="1">
      <alignment horizontal="right" vertical="center"/>
    </xf>
    <xf numFmtId="0" fontId="1" fillId="0" borderId="0" xfId="1" applyFont="1" applyBorder="1"/>
    <xf numFmtId="164" fontId="1" fillId="0" borderId="0" xfId="1" applyNumberFormat="1" applyFont="1" applyFill="1" applyBorder="1" applyAlignment="1">
      <alignment horizontal="right" vertical="center"/>
    </xf>
    <xf numFmtId="0" fontId="1" fillId="0" borderId="3" xfId="1" applyFont="1" applyBorder="1" applyAlignment="1">
      <alignment horizontal="left" vertical="top" wrapText="1"/>
    </xf>
    <xf numFmtId="164" fontId="1" fillId="0" borderId="0" xfId="1" applyNumberFormat="1" applyFont="1" applyFill="1" applyAlignment="1">
      <alignment horizontal="right" vertical="center"/>
    </xf>
    <xf numFmtId="0" fontId="1" fillId="0" borderId="0" xfId="1" applyFont="1" applyFill="1"/>
    <xf numFmtId="0" fontId="1" fillId="0" borderId="0" xfId="1" applyFont="1" applyFill="1" applyAlignment="1">
      <alignment horizontal="left" vertical="top"/>
    </xf>
    <xf numFmtId="0" fontId="1" fillId="0" borderId="3" xfId="1" applyFont="1" applyFill="1" applyBorder="1" applyAlignment="1">
      <alignment horizontal="left" vertical="center" wrapText="1"/>
    </xf>
    <xf numFmtId="164" fontId="1" fillId="0" borderId="0" xfId="1" applyNumberFormat="1" applyFont="1"/>
    <xf numFmtId="164" fontId="1" fillId="0" borderId="0" xfId="2" applyNumberFormat="1" applyFont="1" applyFill="1" applyBorder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164" fontId="1" fillId="0" borderId="0" xfId="1" applyNumberFormat="1" applyFont="1" applyBorder="1"/>
    <xf numFmtId="0" fontId="6" fillId="0" borderId="0" xfId="1" applyFont="1" applyFill="1" applyBorder="1"/>
    <xf numFmtId="164" fontId="5" fillId="0" borderId="0" xfId="1" applyNumberFormat="1" applyFont="1" applyFill="1" applyBorder="1"/>
    <xf numFmtId="164" fontId="6" fillId="0" borderId="0" xfId="1" applyNumberFormat="1" applyFont="1" applyFill="1" applyBorder="1"/>
    <xf numFmtId="0" fontId="6" fillId="0" borderId="0" xfId="1" applyFont="1" applyFill="1" applyBorder="1" applyAlignment="1">
      <alignment horizontal="right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/>
    </xf>
    <xf numFmtId="0" fontId="5" fillId="2" borderId="6" xfId="1" applyFont="1" applyFill="1" applyBorder="1" applyAlignment="1">
      <alignment horizontal="center" vertical="center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F243E"/>
      <color rgb="FF2C8447"/>
      <color rgb="FFE2EFD9"/>
      <color rgb="FFE0E0E0"/>
      <color rgb="FF3F8030"/>
      <color rgb="FF366D29"/>
      <color rgb="FF78953D"/>
      <color rgb="FF0F28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/>
              <a:t>PESO DE LAS EXPORTACIONES DE DESECHOS Y RESIDUOS</a:t>
            </a:r>
          </a:p>
          <a:p>
            <a:pPr>
              <a:defRPr sz="1000" b="1"/>
            </a:pPr>
            <a:r>
              <a:rPr lang="es-PA" sz="1000" b="1"/>
              <a:t> EN LA REPÚBLICA: </a:t>
            </a:r>
            <a:r>
              <a:rPr lang="es-PA" sz="1000" b="1">
                <a:solidFill>
                  <a:sysClr val="windowText" lastClr="000000"/>
                </a:solidFill>
              </a:rPr>
              <a:t>AÑOS 2019-23</a:t>
            </a:r>
          </a:p>
        </c:rich>
      </c:tx>
      <c:layout>
        <c:manualLayout>
          <c:xMode val="edge"/>
          <c:yMode val="edge"/>
          <c:x val="0.30157893739067604"/>
          <c:y val="6.6062070625180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724058679565226"/>
          <c:y val="0.18479641515697989"/>
          <c:w val="0.83048778182505578"/>
          <c:h val="0.668214156157309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36F-4FE9-94C6-9D21A2F8706A}"/>
              </c:ext>
            </c:extLst>
          </c:dPt>
          <c:cat>
            <c:numRef>
              <c:f>'35'!$C$5:$G$5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'35'!$C$6:$G$6</c:f>
              <c:numCache>
                <c:formatCode>#,##0.0</c:formatCode>
                <c:ptCount val="5"/>
                <c:pt idx="0">
                  <c:v>257639.86499999999</c:v>
                </c:pt>
                <c:pt idx="1">
                  <c:v>208437.48299999998</c:v>
                </c:pt>
                <c:pt idx="2">
                  <c:v>301815.28899999993</c:v>
                </c:pt>
                <c:pt idx="3">
                  <c:v>281333.59299999999</c:v>
                </c:pt>
                <c:pt idx="4">
                  <c:v>322725.86500000005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36F-4FE9-94C6-9D21A2F87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5"/>
        <c:overlap val="-27"/>
        <c:axId val="1704907520"/>
        <c:axId val="170490915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'35'!$C$5:$G$5</c15:sqref>
                        </c15:formulaRef>
                      </c:ext>
                    </c:extLst>
                    <c:strCache>
                      <c:ptCount val="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'35'!$C$5:$G$5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</c:numCache>
                  </c:numRef>
                </c:cat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5-536F-4FE9-94C6-9D21A2F8706A}"/>
                  </c:ext>
                </c:extLst>
              </c15:ser>
            </c15:filteredBarSeries>
          </c:ext>
        </c:extLst>
      </c:barChart>
      <c:catAx>
        <c:axId val="1704907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3209705811969821"/>
              <c:y val="0.92035254465339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704909152"/>
        <c:crosses val="autoZero"/>
        <c:auto val="1"/>
        <c:lblAlgn val="ctr"/>
        <c:lblOffset val="100"/>
        <c:noMultiLvlLbl val="0"/>
      </c:catAx>
      <c:valAx>
        <c:axId val="1704909152"/>
        <c:scaling>
          <c:orientation val="minMax"/>
          <c:max val="350000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Toneladas métricas</a:t>
                </a:r>
              </a:p>
            </c:rich>
          </c:tx>
          <c:layout>
            <c:manualLayout>
              <c:xMode val="edge"/>
              <c:yMode val="edge"/>
              <c:x val="1.9565138838245972E-2"/>
              <c:y val="0.42003884312543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704907520"/>
        <c:crosses val="autoZero"/>
        <c:crossBetween val="between"/>
        <c:majorUnit val="6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>
      <c:oddFooter>&amp;C83</c:oddFooter>
    </c:headerFooter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77311</xdr:colOff>
      <xdr:row>21</xdr:row>
      <xdr:rowOff>73385</xdr:rowOff>
    </xdr:from>
    <xdr:to>
      <xdr:col>6</xdr:col>
      <xdr:colOff>550915</xdr:colOff>
      <xdr:row>54</xdr:row>
      <xdr:rowOff>124449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="91" zoomScaleNormal="91" zoomScaleSheetLayoutView="90" workbookViewId="0">
      <selection sqref="A1:G1"/>
    </sheetView>
  </sheetViews>
  <sheetFormatPr baseColWidth="10" defaultRowHeight="12.75" x14ac:dyDescent="0.2"/>
  <cols>
    <col min="1" max="1" width="8.28515625" style="9" customWidth="1"/>
    <col min="2" max="2" width="48.42578125" style="9" customWidth="1"/>
    <col min="3" max="7" width="11.7109375" style="9" customWidth="1"/>
    <col min="8" max="232" width="11.42578125" style="9"/>
    <col min="233" max="233" width="8.28515625" style="9" customWidth="1"/>
    <col min="234" max="234" width="44.85546875" style="9" customWidth="1"/>
    <col min="235" max="240" width="11.7109375" style="9" customWidth="1"/>
    <col min="241" max="243" width="11.42578125" style="9" customWidth="1"/>
    <col min="244" max="244" width="17.5703125" style="9" customWidth="1"/>
    <col min="245" max="245" width="13.85546875" style="9" customWidth="1"/>
    <col min="246" max="248" width="12.7109375" style="9" bestFit="1" customWidth="1"/>
    <col min="249" max="249" width="14.28515625" style="9" customWidth="1"/>
    <col min="250" max="250" width="11.42578125" style="9"/>
    <col min="251" max="251" width="17" style="9" customWidth="1"/>
    <col min="252" max="488" width="11.42578125" style="9"/>
    <col min="489" max="489" width="8.28515625" style="9" customWidth="1"/>
    <col min="490" max="490" width="44.85546875" style="9" customWidth="1"/>
    <col min="491" max="496" width="11.7109375" style="9" customWidth="1"/>
    <col min="497" max="499" width="11.42578125" style="9" customWidth="1"/>
    <col min="500" max="500" width="17.5703125" style="9" customWidth="1"/>
    <col min="501" max="501" width="13.85546875" style="9" customWidth="1"/>
    <col min="502" max="504" width="12.7109375" style="9" bestFit="1" customWidth="1"/>
    <col min="505" max="505" width="14.28515625" style="9" customWidth="1"/>
    <col min="506" max="506" width="11.42578125" style="9"/>
    <col min="507" max="507" width="17" style="9" customWidth="1"/>
    <col min="508" max="744" width="11.42578125" style="9"/>
    <col min="745" max="745" width="8.28515625" style="9" customWidth="1"/>
    <col min="746" max="746" width="44.85546875" style="9" customWidth="1"/>
    <col min="747" max="752" width="11.7109375" style="9" customWidth="1"/>
    <col min="753" max="755" width="11.42578125" style="9" customWidth="1"/>
    <col min="756" max="756" width="17.5703125" style="9" customWidth="1"/>
    <col min="757" max="757" width="13.85546875" style="9" customWidth="1"/>
    <col min="758" max="760" width="12.7109375" style="9" bestFit="1" customWidth="1"/>
    <col min="761" max="761" width="14.28515625" style="9" customWidth="1"/>
    <col min="762" max="762" width="11.42578125" style="9"/>
    <col min="763" max="763" width="17" style="9" customWidth="1"/>
    <col min="764" max="1000" width="11.42578125" style="9"/>
    <col min="1001" max="1001" width="8.28515625" style="9" customWidth="1"/>
    <col min="1002" max="1002" width="44.85546875" style="9" customWidth="1"/>
    <col min="1003" max="1008" width="11.7109375" style="9" customWidth="1"/>
    <col min="1009" max="1011" width="11.42578125" style="9" customWidth="1"/>
    <col min="1012" max="1012" width="17.5703125" style="9" customWidth="1"/>
    <col min="1013" max="1013" width="13.85546875" style="9" customWidth="1"/>
    <col min="1014" max="1016" width="12.7109375" style="9" bestFit="1" customWidth="1"/>
    <col min="1017" max="1017" width="14.28515625" style="9" customWidth="1"/>
    <col min="1018" max="1018" width="11.42578125" style="9"/>
    <col min="1019" max="1019" width="17" style="9" customWidth="1"/>
    <col min="1020" max="1256" width="11.42578125" style="9"/>
    <col min="1257" max="1257" width="8.28515625" style="9" customWidth="1"/>
    <col min="1258" max="1258" width="44.85546875" style="9" customWidth="1"/>
    <col min="1259" max="1264" width="11.7109375" style="9" customWidth="1"/>
    <col min="1265" max="1267" width="11.42578125" style="9" customWidth="1"/>
    <col min="1268" max="1268" width="17.5703125" style="9" customWidth="1"/>
    <col min="1269" max="1269" width="13.85546875" style="9" customWidth="1"/>
    <col min="1270" max="1272" width="12.7109375" style="9" bestFit="1" customWidth="1"/>
    <col min="1273" max="1273" width="14.28515625" style="9" customWidth="1"/>
    <col min="1274" max="1274" width="11.42578125" style="9"/>
    <col min="1275" max="1275" width="17" style="9" customWidth="1"/>
    <col min="1276" max="1512" width="11.42578125" style="9"/>
    <col min="1513" max="1513" width="8.28515625" style="9" customWidth="1"/>
    <col min="1514" max="1514" width="44.85546875" style="9" customWidth="1"/>
    <col min="1515" max="1520" width="11.7109375" style="9" customWidth="1"/>
    <col min="1521" max="1523" width="11.42578125" style="9" customWidth="1"/>
    <col min="1524" max="1524" width="17.5703125" style="9" customWidth="1"/>
    <col min="1525" max="1525" width="13.85546875" style="9" customWidth="1"/>
    <col min="1526" max="1528" width="12.7109375" style="9" bestFit="1" customWidth="1"/>
    <col min="1529" max="1529" width="14.28515625" style="9" customWidth="1"/>
    <col min="1530" max="1530" width="11.42578125" style="9"/>
    <col min="1531" max="1531" width="17" style="9" customWidth="1"/>
    <col min="1532" max="1768" width="11.42578125" style="9"/>
    <col min="1769" max="1769" width="8.28515625" style="9" customWidth="1"/>
    <col min="1770" max="1770" width="44.85546875" style="9" customWidth="1"/>
    <col min="1771" max="1776" width="11.7109375" style="9" customWidth="1"/>
    <col min="1777" max="1779" width="11.42578125" style="9" customWidth="1"/>
    <col min="1780" max="1780" width="17.5703125" style="9" customWidth="1"/>
    <col min="1781" max="1781" width="13.85546875" style="9" customWidth="1"/>
    <col min="1782" max="1784" width="12.7109375" style="9" bestFit="1" customWidth="1"/>
    <col min="1785" max="1785" width="14.28515625" style="9" customWidth="1"/>
    <col min="1786" max="1786" width="11.42578125" style="9"/>
    <col min="1787" max="1787" width="17" style="9" customWidth="1"/>
    <col min="1788" max="2024" width="11.42578125" style="9"/>
    <col min="2025" max="2025" width="8.28515625" style="9" customWidth="1"/>
    <col min="2026" max="2026" width="44.85546875" style="9" customWidth="1"/>
    <col min="2027" max="2032" width="11.7109375" style="9" customWidth="1"/>
    <col min="2033" max="2035" width="11.42578125" style="9" customWidth="1"/>
    <col min="2036" max="2036" width="17.5703125" style="9" customWidth="1"/>
    <col min="2037" max="2037" width="13.85546875" style="9" customWidth="1"/>
    <col min="2038" max="2040" width="12.7109375" style="9" bestFit="1" customWidth="1"/>
    <col min="2041" max="2041" width="14.28515625" style="9" customWidth="1"/>
    <col min="2042" max="2042" width="11.42578125" style="9"/>
    <col min="2043" max="2043" width="17" style="9" customWidth="1"/>
    <col min="2044" max="2280" width="11.42578125" style="9"/>
    <col min="2281" max="2281" width="8.28515625" style="9" customWidth="1"/>
    <col min="2282" max="2282" width="44.85546875" style="9" customWidth="1"/>
    <col min="2283" max="2288" width="11.7109375" style="9" customWidth="1"/>
    <col min="2289" max="2291" width="11.42578125" style="9" customWidth="1"/>
    <col min="2292" max="2292" width="17.5703125" style="9" customWidth="1"/>
    <col min="2293" max="2293" width="13.85546875" style="9" customWidth="1"/>
    <col min="2294" max="2296" width="12.7109375" style="9" bestFit="1" customWidth="1"/>
    <col min="2297" max="2297" width="14.28515625" style="9" customWidth="1"/>
    <col min="2298" max="2298" width="11.42578125" style="9"/>
    <col min="2299" max="2299" width="17" style="9" customWidth="1"/>
    <col min="2300" max="2536" width="11.42578125" style="9"/>
    <col min="2537" max="2537" width="8.28515625" style="9" customWidth="1"/>
    <col min="2538" max="2538" width="44.85546875" style="9" customWidth="1"/>
    <col min="2539" max="2544" width="11.7109375" style="9" customWidth="1"/>
    <col min="2545" max="2547" width="11.42578125" style="9" customWidth="1"/>
    <col min="2548" max="2548" width="17.5703125" style="9" customWidth="1"/>
    <col min="2549" max="2549" width="13.85546875" style="9" customWidth="1"/>
    <col min="2550" max="2552" width="12.7109375" style="9" bestFit="1" customWidth="1"/>
    <col min="2553" max="2553" width="14.28515625" style="9" customWidth="1"/>
    <col min="2554" max="2554" width="11.42578125" style="9"/>
    <col min="2555" max="2555" width="17" style="9" customWidth="1"/>
    <col min="2556" max="2792" width="11.42578125" style="9"/>
    <col min="2793" max="2793" width="8.28515625" style="9" customWidth="1"/>
    <col min="2794" max="2794" width="44.85546875" style="9" customWidth="1"/>
    <col min="2795" max="2800" width="11.7109375" style="9" customWidth="1"/>
    <col min="2801" max="2803" width="11.42578125" style="9" customWidth="1"/>
    <col min="2804" max="2804" width="17.5703125" style="9" customWidth="1"/>
    <col min="2805" max="2805" width="13.85546875" style="9" customWidth="1"/>
    <col min="2806" max="2808" width="12.7109375" style="9" bestFit="1" customWidth="1"/>
    <col min="2809" max="2809" width="14.28515625" style="9" customWidth="1"/>
    <col min="2810" max="2810" width="11.42578125" style="9"/>
    <col min="2811" max="2811" width="17" style="9" customWidth="1"/>
    <col min="2812" max="3048" width="11.42578125" style="9"/>
    <col min="3049" max="3049" width="8.28515625" style="9" customWidth="1"/>
    <col min="3050" max="3050" width="44.85546875" style="9" customWidth="1"/>
    <col min="3051" max="3056" width="11.7109375" style="9" customWidth="1"/>
    <col min="3057" max="3059" width="11.42578125" style="9" customWidth="1"/>
    <col min="3060" max="3060" width="17.5703125" style="9" customWidth="1"/>
    <col min="3061" max="3061" width="13.85546875" style="9" customWidth="1"/>
    <col min="3062" max="3064" width="12.7109375" style="9" bestFit="1" customWidth="1"/>
    <col min="3065" max="3065" width="14.28515625" style="9" customWidth="1"/>
    <col min="3066" max="3066" width="11.42578125" style="9"/>
    <col min="3067" max="3067" width="17" style="9" customWidth="1"/>
    <col min="3068" max="3304" width="11.42578125" style="9"/>
    <col min="3305" max="3305" width="8.28515625" style="9" customWidth="1"/>
    <col min="3306" max="3306" width="44.85546875" style="9" customWidth="1"/>
    <col min="3307" max="3312" width="11.7109375" style="9" customWidth="1"/>
    <col min="3313" max="3315" width="11.42578125" style="9" customWidth="1"/>
    <col min="3316" max="3316" width="17.5703125" style="9" customWidth="1"/>
    <col min="3317" max="3317" width="13.85546875" style="9" customWidth="1"/>
    <col min="3318" max="3320" width="12.7109375" style="9" bestFit="1" customWidth="1"/>
    <col min="3321" max="3321" width="14.28515625" style="9" customWidth="1"/>
    <col min="3322" max="3322" width="11.42578125" style="9"/>
    <col min="3323" max="3323" width="17" style="9" customWidth="1"/>
    <col min="3324" max="3560" width="11.42578125" style="9"/>
    <col min="3561" max="3561" width="8.28515625" style="9" customWidth="1"/>
    <col min="3562" max="3562" width="44.85546875" style="9" customWidth="1"/>
    <col min="3563" max="3568" width="11.7109375" style="9" customWidth="1"/>
    <col min="3569" max="3571" width="11.42578125" style="9" customWidth="1"/>
    <col min="3572" max="3572" width="17.5703125" style="9" customWidth="1"/>
    <col min="3573" max="3573" width="13.85546875" style="9" customWidth="1"/>
    <col min="3574" max="3576" width="12.7109375" style="9" bestFit="1" customWidth="1"/>
    <col min="3577" max="3577" width="14.28515625" style="9" customWidth="1"/>
    <col min="3578" max="3578" width="11.42578125" style="9"/>
    <col min="3579" max="3579" width="17" style="9" customWidth="1"/>
    <col min="3580" max="3816" width="11.42578125" style="9"/>
    <col min="3817" max="3817" width="8.28515625" style="9" customWidth="1"/>
    <col min="3818" max="3818" width="44.85546875" style="9" customWidth="1"/>
    <col min="3819" max="3824" width="11.7109375" style="9" customWidth="1"/>
    <col min="3825" max="3827" width="11.42578125" style="9" customWidth="1"/>
    <col min="3828" max="3828" width="17.5703125" style="9" customWidth="1"/>
    <col min="3829" max="3829" width="13.85546875" style="9" customWidth="1"/>
    <col min="3830" max="3832" width="12.7109375" style="9" bestFit="1" customWidth="1"/>
    <col min="3833" max="3833" width="14.28515625" style="9" customWidth="1"/>
    <col min="3834" max="3834" width="11.42578125" style="9"/>
    <col min="3835" max="3835" width="17" style="9" customWidth="1"/>
    <col min="3836" max="4072" width="11.42578125" style="9"/>
    <col min="4073" max="4073" width="8.28515625" style="9" customWidth="1"/>
    <col min="4074" max="4074" width="44.85546875" style="9" customWidth="1"/>
    <col min="4075" max="4080" width="11.7109375" style="9" customWidth="1"/>
    <col min="4081" max="4083" width="11.42578125" style="9" customWidth="1"/>
    <col min="4084" max="4084" width="17.5703125" style="9" customWidth="1"/>
    <col min="4085" max="4085" width="13.85546875" style="9" customWidth="1"/>
    <col min="4086" max="4088" width="12.7109375" style="9" bestFit="1" customWidth="1"/>
    <col min="4089" max="4089" width="14.28515625" style="9" customWidth="1"/>
    <col min="4090" max="4090" width="11.42578125" style="9"/>
    <col min="4091" max="4091" width="17" style="9" customWidth="1"/>
    <col min="4092" max="4328" width="11.42578125" style="9"/>
    <col min="4329" max="4329" width="8.28515625" style="9" customWidth="1"/>
    <col min="4330" max="4330" width="44.85546875" style="9" customWidth="1"/>
    <col min="4331" max="4336" width="11.7109375" style="9" customWidth="1"/>
    <col min="4337" max="4339" width="11.42578125" style="9" customWidth="1"/>
    <col min="4340" max="4340" width="17.5703125" style="9" customWidth="1"/>
    <col min="4341" max="4341" width="13.85546875" style="9" customWidth="1"/>
    <col min="4342" max="4344" width="12.7109375" style="9" bestFit="1" customWidth="1"/>
    <col min="4345" max="4345" width="14.28515625" style="9" customWidth="1"/>
    <col min="4346" max="4346" width="11.42578125" style="9"/>
    <col min="4347" max="4347" width="17" style="9" customWidth="1"/>
    <col min="4348" max="4584" width="11.42578125" style="9"/>
    <col min="4585" max="4585" width="8.28515625" style="9" customWidth="1"/>
    <col min="4586" max="4586" width="44.85546875" style="9" customWidth="1"/>
    <col min="4587" max="4592" width="11.7109375" style="9" customWidth="1"/>
    <col min="4593" max="4595" width="11.42578125" style="9" customWidth="1"/>
    <col min="4596" max="4596" width="17.5703125" style="9" customWidth="1"/>
    <col min="4597" max="4597" width="13.85546875" style="9" customWidth="1"/>
    <col min="4598" max="4600" width="12.7109375" style="9" bestFit="1" customWidth="1"/>
    <col min="4601" max="4601" width="14.28515625" style="9" customWidth="1"/>
    <col min="4602" max="4602" width="11.42578125" style="9"/>
    <col min="4603" max="4603" width="17" style="9" customWidth="1"/>
    <col min="4604" max="4840" width="11.42578125" style="9"/>
    <col min="4841" max="4841" width="8.28515625" style="9" customWidth="1"/>
    <col min="4842" max="4842" width="44.85546875" style="9" customWidth="1"/>
    <col min="4843" max="4848" width="11.7109375" style="9" customWidth="1"/>
    <col min="4849" max="4851" width="11.42578125" style="9" customWidth="1"/>
    <col min="4852" max="4852" width="17.5703125" style="9" customWidth="1"/>
    <col min="4853" max="4853" width="13.85546875" style="9" customWidth="1"/>
    <col min="4854" max="4856" width="12.7109375" style="9" bestFit="1" customWidth="1"/>
    <col min="4857" max="4857" width="14.28515625" style="9" customWidth="1"/>
    <col min="4858" max="4858" width="11.42578125" style="9"/>
    <col min="4859" max="4859" width="17" style="9" customWidth="1"/>
    <col min="4860" max="5096" width="11.42578125" style="9"/>
    <col min="5097" max="5097" width="8.28515625" style="9" customWidth="1"/>
    <col min="5098" max="5098" width="44.85546875" style="9" customWidth="1"/>
    <col min="5099" max="5104" width="11.7109375" style="9" customWidth="1"/>
    <col min="5105" max="5107" width="11.42578125" style="9" customWidth="1"/>
    <col min="5108" max="5108" width="17.5703125" style="9" customWidth="1"/>
    <col min="5109" max="5109" width="13.85546875" style="9" customWidth="1"/>
    <col min="5110" max="5112" width="12.7109375" style="9" bestFit="1" customWidth="1"/>
    <col min="5113" max="5113" width="14.28515625" style="9" customWidth="1"/>
    <col min="5114" max="5114" width="11.42578125" style="9"/>
    <col min="5115" max="5115" width="17" style="9" customWidth="1"/>
    <col min="5116" max="5352" width="11.42578125" style="9"/>
    <col min="5353" max="5353" width="8.28515625" style="9" customWidth="1"/>
    <col min="5354" max="5354" width="44.85546875" style="9" customWidth="1"/>
    <col min="5355" max="5360" width="11.7109375" style="9" customWidth="1"/>
    <col min="5361" max="5363" width="11.42578125" style="9" customWidth="1"/>
    <col min="5364" max="5364" width="17.5703125" style="9" customWidth="1"/>
    <col min="5365" max="5365" width="13.85546875" style="9" customWidth="1"/>
    <col min="5366" max="5368" width="12.7109375" style="9" bestFit="1" customWidth="1"/>
    <col min="5369" max="5369" width="14.28515625" style="9" customWidth="1"/>
    <col min="5370" max="5370" width="11.42578125" style="9"/>
    <col min="5371" max="5371" width="17" style="9" customWidth="1"/>
    <col min="5372" max="5608" width="11.42578125" style="9"/>
    <col min="5609" max="5609" width="8.28515625" style="9" customWidth="1"/>
    <col min="5610" max="5610" width="44.85546875" style="9" customWidth="1"/>
    <col min="5611" max="5616" width="11.7109375" style="9" customWidth="1"/>
    <col min="5617" max="5619" width="11.42578125" style="9" customWidth="1"/>
    <col min="5620" max="5620" width="17.5703125" style="9" customWidth="1"/>
    <col min="5621" max="5621" width="13.85546875" style="9" customWidth="1"/>
    <col min="5622" max="5624" width="12.7109375" style="9" bestFit="1" customWidth="1"/>
    <col min="5625" max="5625" width="14.28515625" style="9" customWidth="1"/>
    <col min="5626" max="5626" width="11.42578125" style="9"/>
    <col min="5627" max="5627" width="17" style="9" customWidth="1"/>
    <col min="5628" max="5864" width="11.42578125" style="9"/>
    <col min="5865" max="5865" width="8.28515625" style="9" customWidth="1"/>
    <col min="5866" max="5866" width="44.85546875" style="9" customWidth="1"/>
    <col min="5867" max="5872" width="11.7109375" style="9" customWidth="1"/>
    <col min="5873" max="5875" width="11.42578125" style="9" customWidth="1"/>
    <col min="5876" max="5876" width="17.5703125" style="9" customWidth="1"/>
    <col min="5877" max="5877" width="13.85546875" style="9" customWidth="1"/>
    <col min="5878" max="5880" width="12.7109375" style="9" bestFit="1" customWidth="1"/>
    <col min="5881" max="5881" width="14.28515625" style="9" customWidth="1"/>
    <col min="5882" max="5882" width="11.42578125" style="9"/>
    <col min="5883" max="5883" width="17" style="9" customWidth="1"/>
    <col min="5884" max="6120" width="11.42578125" style="9"/>
    <col min="6121" max="6121" width="8.28515625" style="9" customWidth="1"/>
    <col min="6122" max="6122" width="44.85546875" style="9" customWidth="1"/>
    <col min="6123" max="6128" width="11.7109375" style="9" customWidth="1"/>
    <col min="6129" max="6131" width="11.42578125" style="9" customWidth="1"/>
    <col min="6132" max="6132" width="17.5703125" style="9" customWidth="1"/>
    <col min="6133" max="6133" width="13.85546875" style="9" customWidth="1"/>
    <col min="6134" max="6136" width="12.7109375" style="9" bestFit="1" customWidth="1"/>
    <col min="6137" max="6137" width="14.28515625" style="9" customWidth="1"/>
    <col min="6138" max="6138" width="11.42578125" style="9"/>
    <col min="6139" max="6139" width="17" style="9" customWidth="1"/>
    <col min="6140" max="6376" width="11.42578125" style="9"/>
    <col min="6377" max="6377" width="8.28515625" style="9" customWidth="1"/>
    <col min="6378" max="6378" width="44.85546875" style="9" customWidth="1"/>
    <col min="6379" max="6384" width="11.7109375" style="9" customWidth="1"/>
    <col min="6385" max="6387" width="11.42578125" style="9" customWidth="1"/>
    <col min="6388" max="6388" width="17.5703125" style="9" customWidth="1"/>
    <col min="6389" max="6389" width="13.85546875" style="9" customWidth="1"/>
    <col min="6390" max="6392" width="12.7109375" style="9" bestFit="1" customWidth="1"/>
    <col min="6393" max="6393" width="14.28515625" style="9" customWidth="1"/>
    <col min="6394" max="6394" width="11.42578125" style="9"/>
    <col min="6395" max="6395" width="17" style="9" customWidth="1"/>
    <col min="6396" max="6632" width="11.42578125" style="9"/>
    <col min="6633" max="6633" width="8.28515625" style="9" customWidth="1"/>
    <col min="6634" max="6634" width="44.85546875" style="9" customWidth="1"/>
    <col min="6635" max="6640" width="11.7109375" style="9" customWidth="1"/>
    <col min="6641" max="6643" width="11.42578125" style="9" customWidth="1"/>
    <col min="6644" max="6644" width="17.5703125" style="9" customWidth="1"/>
    <col min="6645" max="6645" width="13.85546875" style="9" customWidth="1"/>
    <col min="6646" max="6648" width="12.7109375" style="9" bestFit="1" customWidth="1"/>
    <col min="6649" max="6649" width="14.28515625" style="9" customWidth="1"/>
    <col min="6650" max="6650" width="11.42578125" style="9"/>
    <col min="6651" max="6651" width="17" style="9" customWidth="1"/>
    <col min="6652" max="6888" width="11.42578125" style="9"/>
    <col min="6889" max="6889" width="8.28515625" style="9" customWidth="1"/>
    <col min="6890" max="6890" width="44.85546875" style="9" customWidth="1"/>
    <col min="6891" max="6896" width="11.7109375" style="9" customWidth="1"/>
    <col min="6897" max="6899" width="11.42578125" style="9" customWidth="1"/>
    <col min="6900" max="6900" width="17.5703125" style="9" customWidth="1"/>
    <col min="6901" max="6901" width="13.85546875" style="9" customWidth="1"/>
    <col min="6902" max="6904" width="12.7109375" style="9" bestFit="1" customWidth="1"/>
    <col min="6905" max="6905" width="14.28515625" style="9" customWidth="1"/>
    <col min="6906" max="6906" width="11.42578125" style="9"/>
    <col min="6907" max="6907" width="17" style="9" customWidth="1"/>
    <col min="6908" max="7144" width="11.42578125" style="9"/>
    <col min="7145" max="7145" width="8.28515625" style="9" customWidth="1"/>
    <col min="7146" max="7146" width="44.85546875" style="9" customWidth="1"/>
    <col min="7147" max="7152" width="11.7109375" style="9" customWidth="1"/>
    <col min="7153" max="7155" width="11.42578125" style="9" customWidth="1"/>
    <col min="7156" max="7156" width="17.5703125" style="9" customWidth="1"/>
    <col min="7157" max="7157" width="13.85546875" style="9" customWidth="1"/>
    <col min="7158" max="7160" width="12.7109375" style="9" bestFit="1" customWidth="1"/>
    <col min="7161" max="7161" width="14.28515625" style="9" customWidth="1"/>
    <col min="7162" max="7162" width="11.42578125" style="9"/>
    <col min="7163" max="7163" width="17" style="9" customWidth="1"/>
    <col min="7164" max="7400" width="11.42578125" style="9"/>
    <col min="7401" max="7401" width="8.28515625" style="9" customWidth="1"/>
    <col min="7402" max="7402" width="44.85546875" style="9" customWidth="1"/>
    <col min="7403" max="7408" width="11.7109375" style="9" customWidth="1"/>
    <col min="7409" max="7411" width="11.42578125" style="9" customWidth="1"/>
    <col min="7412" max="7412" width="17.5703125" style="9" customWidth="1"/>
    <col min="7413" max="7413" width="13.85546875" style="9" customWidth="1"/>
    <col min="7414" max="7416" width="12.7109375" style="9" bestFit="1" customWidth="1"/>
    <col min="7417" max="7417" width="14.28515625" style="9" customWidth="1"/>
    <col min="7418" max="7418" width="11.42578125" style="9"/>
    <col min="7419" max="7419" width="17" style="9" customWidth="1"/>
    <col min="7420" max="7656" width="11.42578125" style="9"/>
    <col min="7657" max="7657" width="8.28515625" style="9" customWidth="1"/>
    <col min="7658" max="7658" width="44.85546875" style="9" customWidth="1"/>
    <col min="7659" max="7664" width="11.7109375" style="9" customWidth="1"/>
    <col min="7665" max="7667" width="11.42578125" style="9" customWidth="1"/>
    <col min="7668" max="7668" width="17.5703125" style="9" customWidth="1"/>
    <col min="7669" max="7669" width="13.85546875" style="9" customWidth="1"/>
    <col min="7670" max="7672" width="12.7109375" style="9" bestFit="1" customWidth="1"/>
    <col min="7673" max="7673" width="14.28515625" style="9" customWidth="1"/>
    <col min="7674" max="7674" width="11.42578125" style="9"/>
    <col min="7675" max="7675" width="17" style="9" customWidth="1"/>
    <col min="7676" max="7912" width="11.42578125" style="9"/>
    <col min="7913" max="7913" width="8.28515625" style="9" customWidth="1"/>
    <col min="7914" max="7914" width="44.85546875" style="9" customWidth="1"/>
    <col min="7915" max="7920" width="11.7109375" style="9" customWidth="1"/>
    <col min="7921" max="7923" width="11.42578125" style="9" customWidth="1"/>
    <col min="7924" max="7924" width="17.5703125" style="9" customWidth="1"/>
    <col min="7925" max="7925" width="13.85546875" style="9" customWidth="1"/>
    <col min="7926" max="7928" width="12.7109375" style="9" bestFit="1" customWidth="1"/>
    <col min="7929" max="7929" width="14.28515625" style="9" customWidth="1"/>
    <col min="7930" max="7930" width="11.42578125" style="9"/>
    <col min="7931" max="7931" width="17" style="9" customWidth="1"/>
    <col min="7932" max="8168" width="11.42578125" style="9"/>
    <col min="8169" max="8169" width="8.28515625" style="9" customWidth="1"/>
    <col min="8170" max="8170" width="44.85546875" style="9" customWidth="1"/>
    <col min="8171" max="8176" width="11.7109375" style="9" customWidth="1"/>
    <col min="8177" max="8179" width="11.42578125" style="9" customWidth="1"/>
    <col min="8180" max="8180" width="17.5703125" style="9" customWidth="1"/>
    <col min="8181" max="8181" width="13.85546875" style="9" customWidth="1"/>
    <col min="8182" max="8184" width="12.7109375" style="9" bestFit="1" customWidth="1"/>
    <col min="8185" max="8185" width="14.28515625" style="9" customWidth="1"/>
    <col min="8186" max="8186" width="11.42578125" style="9"/>
    <col min="8187" max="8187" width="17" style="9" customWidth="1"/>
    <col min="8188" max="8424" width="11.42578125" style="9"/>
    <col min="8425" max="8425" width="8.28515625" style="9" customWidth="1"/>
    <col min="8426" max="8426" width="44.85546875" style="9" customWidth="1"/>
    <col min="8427" max="8432" width="11.7109375" style="9" customWidth="1"/>
    <col min="8433" max="8435" width="11.42578125" style="9" customWidth="1"/>
    <col min="8436" max="8436" width="17.5703125" style="9" customWidth="1"/>
    <col min="8437" max="8437" width="13.85546875" style="9" customWidth="1"/>
    <col min="8438" max="8440" width="12.7109375" style="9" bestFit="1" customWidth="1"/>
    <col min="8441" max="8441" width="14.28515625" style="9" customWidth="1"/>
    <col min="8442" max="8442" width="11.42578125" style="9"/>
    <col min="8443" max="8443" width="17" style="9" customWidth="1"/>
    <col min="8444" max="8680" width="11.42578125" style="9"/>
    <col min="8681" max="8681" width="8.28515625" style="9" customWidth="1"/>
    <col min="8682" max="8682" width="44.85546875" style="9" customWidth="1"/>
    <col min="8683" max="8688" width="11.7109375" style="9" customWidth="1"/>
    <col min="8689" max="8691" width="11.42578125" style="9" customWidth="1"/>
    <col min="8692" max="8692" width="17.5703125" style="9" customWidth="1"/>
    <col min="8693" max="8693" width="13.85546875" style="9" customWidth="1"/>
    <col min="8694" max="8696" width="12.7109375" style="9" bestFit="1" customWidth="1"/>
    <col min="8697" max="8697" width="14.28515625" style="9" customWidth="1"/>
    <col min="8698" max="8698" width="11.42578125" style="9"/>
    <col min="8699" max="8699" width="17" style="9" customWidth="1"/>
    <col min="8700" max="8936" width="11.42578125" style="9"/>
    <col min="8937" max="8937" width="8.28515625" style="9" customWidth="1"/>
    <col min="8938" max="8938" width="44.85546875" style="9" customWidth="1"/>
    <col min="8939" max="8944" width="11.7109375" style="9" customWidth="1"/>
    <col min="8945" max="8947" width="11.42578125" style="9" customWidth="1"/>
    <col min="8948" max="8948" width="17.5703125" style="9" customWidth="1"/>
    <col min="8949" max="8949" width="13.85546875" style="9" customWidth="1"/>
    <col min="8950" max="8952" width="12.7109375" style="9" bestFit="1" customWidth="1"/>
    <col min="8953" max="8953" width="14.28515625" style="9" customWidth="1"/>
    <col min="8954" max="8954" width="11.42578125" style="9"/>
    <col min="8955" max="8955" width="17" style="9" customWidth="1"/>
    <col min="8956" max="9192" width="11.42578125" style="9"/>
    <col min="9193" max="9193" width="8.28515625" style="9" customWidth="1"/>
    <col min="9194" max="9194" width="44.85546875" style="9" customWidth="1"/>
    <col min="9195" max="9200" width="11.7109375" style="9" customWidth="1"/>
    <col min="9201" max="9203" width="11.42578125" style="9" customWidth="1"/>
    <col min="9204" max="9204" width="17.5703125" style="9" customWidth="1"/>
    <col min="9205" max="9205" width="13.85546875" style="9" customWidth="1"/>
    <col min="9206" max="9208" width="12.7109375" style="9" bestFit="1" customWidth="1"/>
    <col min="9209" max="9209" width="14.28515625" style="9" customWidth="1"/>
    <col min="9210" max="9210" width="11.42578125" style="9"/>
    <col min="9211" max="9211" width="17" style="9" customWidth="1"/>
    <col min="9212" max="9448" width="11.42578125" style="9"/>
    <col min="9449" max="9449" width="8.28515625" style="9" customWidth="1"/>
    <col min="9450" max="9450" width="44.85546875" style="9" customWidth="1"/>
    <col min="9451" max="9456" width="11.7109375" style="9" customWidth="1"/>
    <col min="9457" max="9459" width="11.42578125" style="9" customWidth="1"/>
    <col min="9460" max="9460" width="17.5703125" style="9" customWidth="1"/>
    <col min="9461" max="9461" width="13.85546875" style="9" customWidth="1"/>
    <col min="9462" max="9464" width="12.7109375" style="9" bestFit="1" customWidth="1"/>
    <col min="9465" max="9465" width="14.28515625" style="9" customWidth="1"/>
    <col min="9466" max="9466" width="11.42578125" style="9"/>
    <col min="9467" max="9467" width="17" style="9" customWidth="1"/>
    <col min="9468" max="9704" width="11.42578125" style="9"/>
    <col min="9705" max="9705" width="8.28515625" style="9" customWidth="1"/>
    <col min="9706" max="9706" width="44.85546875" style="9" customWidth="1"/>
    <col min="9707" max="9712" width="11.7109375" style="9" customWidth="1"/>
    <col min="9713" max="9715" width="11.42578125" style="9" customWidth="1"/>
    <col min="9716" max="9716" width="17.5703125" style="9" customWidth="1"/>
    <col min="9717" max="9717" width="13.85546875" style="9" customWidth="1"/>
    <col min="9718" max="9720" width="12.7109375" style="9" bestFit="1" customWidth="1"/>
    <col min="9721" max="9721" width="14.28515625" style="9" customWidth="1"/>
    <col min="9722" max="9722" width="11.42578125" style="9"/>
    <col min="9723" max="9723" width="17" style="9" customWidth="1"/>
    <col min="9724" max="9960" width="11.42578125" style="9"/>
    <col min="9961" max="9961" width="8.28515625" style="9" customWidth="1"/>
    <col min="9962" max="9962" width="44.85546875" style="9" customWidth="1"/>
    <col min="9963" max="9968" width="11.7109375" style="9" customWidth="1"/>
    <col min="9969" max="9971" width="11.42578125" style="9" customWidth="1"/>
    <col min="9972" max="9972" width="17.5703125" style="9" customWidth="1"/>
    <col min="9973" max="9973" width="13.85546875" style="9" customWidth="1"/>
    <col min="9974" max="9976" width="12.7109375" style="9" bestFit="1" customWidth="1"/>
    <col min="9977" max="9977" width="14.28515625" style="9" customWidth="1"/>
    <col min="9978" max="9978" width="11.42578125" style="9"/>
    <col min="9979" max="9979" width="17" style="9" customWidth="1"/>
    <col min="9980" max="10216" width="11.42578125" style="9"/>
    <col min="10217" max="10217" width="8.28515625" style="9" customWidth="1"/>
    <col min="10218" max="10218" width="44.85546875" style="9" customWidth="1"/>
    <col min="10219" max="10224" width="11.7109375" style="9" customWidth="1"/>
    <col min="10225" max="10227" width="11.42578125" style="9" customWidth="1"/>
    <col min="10228" max="10228" width="17.5703125" style="9" customWidth="1"/>
    <col min="10229" max="10229" width="13.85546875" style="9" customWidth="1"/>
    <col min="10230" max="10232" width="12.7109375" style="9" bestFit="1" customWidth="1"/>
    <col min="10233" max="10233" width="14.28515625" style="9" customWidth="1"/>
    <col min="10234" max="10234" width="11.42578125" style="9"/>
    <col min="10235" max="10235" width="17" style="9" customWidth="1"/>
    <col min="10236" max="10472" width="11.42578125" style="9"/>
    <col min="10473" max="10473" width="8.28515625" style="9" customWidth="1"/>
    <col min="10474" max="10474" width="44.85546875" style="9" customWidth="1"/>
    <col min="10475" max="10480" width="11.7109375" style="9" customWidth="1"/>
    <col min="10481" max="10483" width="11.42578125" style="9" customWidth="1"/>
    <col min="10484" max="10484" width="17.5703125" style="9" customWidth="1"/>
    <col min="10485" max="10485" width="13.85546875" style="9" customWidth="1"/>
    <col min="10486" max="10488" width="12.7109375" style="9" bestFit="1" customWidth="1"/>
    <col min="10489" max="10489" width="14.28515625" style="9" customWidth="1"/>
    <col min="10490" max="10490" width="11.42578125" style="9"/>
    <col min="10491" max="10491" width="17" style="9" customWidth="1"/>
    <col min="10492" max="10728" width="11.42578125" style="9"/>
    <col min="10729" max="10729" width="8.28515625" style="9" customWidth="1"/>
    <col min="10730" max="10730" width="44.85546875" style="9" customWidth="1"/>
    <col min="10731" max="10736" width="11.7109375" style="9" customWidth="1"/>
    <col min="10737" max="10739" width="11.42578125" style="9" customWidth="1"/>
    <col min="10740" max="10740" width="17.5703125" style="9" customWidth="1"/>
    <col min="10741" max="10741" width="13.85546875" style="9" customWidth="1"/>
    <col min="10742" max="10744" width="12.7109375" style="9" bestFit="1" customWidth="1"/>
    <col min="10745" max="10745" width="14.28515625" style="9" customWidth="1"/>
    <col min="10746" max="10746" width="11.42578125" style="9"/>
    <col min="10747" max="10747" width="17" style="9" customWidth="1"/>
    <col min="10748" max="10984" width="11.42578125" style="9"/>
    <col min="10985" max="10985" width="8.28515625" style="9" customWidth="1"/>
    <col min="10986" max="10986" width="44.85546875" style="9" customWidth="1"/>
    <col min="10987" max="10992" width="11.7109375" style="9" customWidth="1"/>
    <col min="10993" max="10995" width="11.42578125" style="9" customWidth="1"/>
    <col min="10996" max="10996" width="17.5703125" style="9" customWidth="1"/>
    <col min="10997" max="10997" width="13.85546875" style="9" customWidth="1"/>
    <col min="10998" max="11000" width="12.7109375" style="9" bestFit="1" customWidth="1"/>
    <col min="11001" max="11001" width="14.28515625" style="9" customWidth="1"/>
    <col min="11002" max="11002" width="11.42578125" style="9"/>
    <col min="11003" max="11003" width="17" style="9" customWidth="1"/>
    <col min="11004" max="11240" width="11.42578125" style="9"/>
    <col min="11241" max="11241" width="8.28515625" style="9" customWidth="1"/>
    <col min="11242" max="11242" width="44.85546875" style="9" customWidth="1"/>
    <col min="11243" max="11248" width="11.7109375" style="9" customWidth="1"/>
    <col min="11249" max="11251" width="11.42578125" style="9" customWidth="1"/>
    <col min="11252" max="11252" width="17.5703125" style="9" customWidth="1"/>
    <col min="11253" max="11253" width="13.85546875" style="9" customWidth="1"/>
    <col min="11254" max="11256" width="12.7109375" style="9" bestFit="1" customWidth="1"/>
    <col min="11257" max="11257" width="14.28515625" style="9" customWidth="1"/>
    <col min="11258" max="11258" width="11.42578125" style="9"/>
    <col min="11259" max="11259" width="17" style="9" customWidth="1"/>
    <col min="11260" max="11496" width="11.42578125" style="9"/>
    <col min="11497" max="11497" width="8.28515625" style="9" customWidth="1"/>
    <col min="11498" max="11498" width="44.85546875" style="9" customWidth="1"/>
    <col min="11499" max="11504" width="11.7109375" style="9" customWidth="1"/>
    <col min="11505" max="11507" width="11.42578125" style="9" customWidth="1"/>
    <col min="11508" max="11508" width="17.5703125" style="9" customWidth="1"/>
    <col min="11509" max="11509" width="13.85546875" style="9" customWidth="1"/>
    <col min="11510" max="11512" width="12.7109375" style="9" bestFit="1" customWidth="1"/>
    <col min="11513" max="11513" width="14.28515625" style="9" customWidth="1"/>
    <col min="11514" max="11514" width="11.42578125" style="9"/>
    <col min="11515" max="11515" width="17" style="9" customWidth="1"/>
    <col min="11516" max="11752" width="11.42578125" style="9"/>
    <col min="11753" max="11753" width="8.28515625" style="9" customWidth="1"/>
    <col min="11754" max="11754" width="44.85546875" style="9" customWidth="1"/>
    <col min="11755" max="11760" width="11.7109375" style="9" customWidth="1"/>
    <col min="11761" max="11763" width="11.42578125" style="9" customWidth="1"/>
    <col min="11764" max="11764" width="17.5703125" style="9" customWidth="1"/>
    <col min="11765" max="11765" width="13.85546875" style="9" customWidth="1"/>
    <col min="11766" max="11768" width="12.7109375" style="9" bestFit="1" customWidth="1"/>
    <col min="11769" max="11769" width="14.28515625" style="9" customWidth="1"/>
    <col min="11770" max="11770" width="11.42578125" style="9"/>
    <col min="11771" max="11771" width="17" style="9" customWidth="1"/>
    <col min="11772" max="12008" width="11.42578125" style="9"/>
    <col min="12009" max="12009" width="8.28515625" style="9" customWidth="1"/>
    <col min="12010" max="12010" width="44.85546875" style="9" customWidth="1"/>
    <col min="12011" max="12016" width="11.7109375" style="9" customWidth="1"/>
    <col min="12017" max="12019" width="11.42578125" style="9" customWidth="1"/>
    <col min="12020" max="12020" width="17.5703125" style="9" customWidth="1"/>
    <col min="12021" max="12021" width="13.85546875" style="9" customWidth="1"/>
    <col min="12022" max="12024" width="12.7109375" style="9" bestFit="1" customWidth="1"/>
    <col min="12025" max="12025" width="14.28515625" style="9" customWidth="1"/>
    <col min="12026" max="12026" width="11.42578125" style="9"/>
    <col min="12027" max="12027" width="17" style="9" customWidth="1"/>
    <col min="12028" max="12264" width="11.42578125" style="9"/>
    <col min="12265" max="12265" width="8.28515625" style="9" customWidth="1"/>
    <col min="12266" max="12266" width="44.85546875" style="9" customWidth="1"/>
    <col min="12267" max="12272" width="11.7109375" style="9" customWidth="1"/>
    <col min="12273" max="12275" width="11.42578125" style="9" customWidth="1"/>
    <col min="12276" max="12276" width="17.5703125" style="9" customWidth="1"/>
    <col min="12277" max="12277" width="13.85546875" style="9" customWidth="1"/>
    <col min="12278" max="12280" width="12.7109375" style="9" bestFit="1" customWidth="1"/>
    <col min="12281" max="12281" width="14.28515625" style="9" customWidth="1"/>
    <col min="12282" max="12282" width="11.42578125" style="9"/>
    <col min="12283" max="12283" width="17" style="9" customWidth="1"/>
    <col min="12284" max="12520" width="11.42578125" style="9"/>
    <col min="12521" max="12521" width="8.28515625" style="9" customWidth="1"/>
    <col min="12522" max="12522" width="44.85546875" style="9" customWidth="1"/>
    <col min="12523" max="12528" width="11.7109375" style="9" customWidth="1"/>
    <col min="12529" max="12531" width="11.42578125" style="9" customWidth="1"/>
    <col min="12532" max="12532" width="17.5703125" style="9" customWidth="1"/>
    <col min="12533" max="12533" width="13.85546875" style="9" customWidth="1"/>
    <col min="12534" max="12536" width="12.7109375" style="9" bestFit="1" customWidth="1"/>
    <col min="12537" max="12537" width="14.28515625" style="9" customWidth="1"/>
    <col min="12538" max="12538" width="11.42578125" style="9"/>
    <col min="12539" max="12539" width="17" style="9" customWidth="1"/>
    <col min="12540" max="12776" width="11.42578125" style="9"/>
    <col min="12777" max="12777" width="8.28515625" style="9" customWidth="1"/>
    <col min="12778" max="12778" width="44.85546875" style="9" customWidth="1"/>
    <col min="12779" max="12784" width="11.7109375" style="9" customWidth="1"/>
    <col min="12785" max="12787" width="11.42578125" style="9" customWidth="1"/>
    <col min="12788" max="12788" width="17.5703125" style="9" customWidth="1"/>
    <col min="12789" max="12789" width="13.85546875" style="9" customWidth="1"/>
    <col min="12790" max="12792" width="12.7109375" style="9" bestFit="1" customWidth="1"/>
    <col min="12793" max="12793" width="14.28515625" style="9" customWidth="1"/>
    <col min="12794" max="12794" width="11.42578125" style="9"/>
    <col min="12795" max="12795" width="17" style="9" customWidth="1"/>
    <col min="12796" max="13032" width="11.42578125" style="9"/>
    <col min="13033" max="13033" width="8.28515625" style="9" customWidth="1"/>
    <col min="13034" max="13034" width="44.85546875" style="9" customWidth="1"/>
    <col min="13035" max="13040" width="11.7109375" style="9" customWidth="1"/>
    <col min="13041" max="13043" width="11.42578125" style="9" customWidth="1"/>
    <col min="13044" max="13044" width="17.5703125" style="9" customWidth="1"/>
    <col min="13045" max="13045" width="13.85546875" style="9" customWidth="1"/>
    <col min="13046" max="13048" width="12.7109375" style="9" bestFit="1" customWidth="1"/>
    <col min="13049" max="13049" width="14.28515625" style="9" customWidth="1"/>
    <col min="13050" max="13050" width="11.42578125" style="9"/>
    <col min="13051" max="13051" width="17" style="9" customWidth="1"/>
    <col min="13052" max="13288" width="11.42578125" style="9"/>
    <col min="13289" max="13289" width="8.28515625" style="9" customWidth="1"/>
    <col min="13290" max="13290" width="44.85546875" style="9" customWidth="1"/>
    <col min="13291" max="13296" width="11.7109375" style="9" customWidth="1"/>
    <col min="13297" max="13299" width="11.42578125" style="9" customWidth="1"/>
    <col min="13300" max="13300" width="17.5703125" style="9" customWidth="1"/>
    <col min="13301" max="13301" width="13.85546875" style="9" customWidth="1"/>
    <col min="13302" max="13304" width="12.7109375" style="9" bestFit="1" customWidth="1"/>
    <col min="13305" max="13305" width="14.28515625" style="9" customWidth="1"/>
    <col min="13306" max="13306" width="11.42578125" style="9"/>
    <col min="13307" max="13307" width="17" style="9" customWidth="1"/>
    <col min="13308" max="13544" width="11.42578125" style="9"/>
    <col min="13545" max="13545" width="8.28515625" style="9" customWidth="1"/>
    <col min="13546" max="13546" width="44.85546875" style="9" customWidth="1"/>
    <col min="13547" max="13552" width="11.7109375" style="9" customWidth="1"/>
    <col min="13553" max="13555" width="11.42578125" style="9" customWidth="1"/>
    <col min="13556" max="13556" width="17.5703125" style="9" customWidth="1"/>
    <col min="13557" max="13557" width="13.85546875" style="9" customWidth="1"/>
    <col min="13558" max="13560" width="12.7109375" style="9" bestFit="1" customWidth="1"/>
    <col min="13561" max="13561" width="14.28515625" style="9" customWidth="1"/>
    <col min="13562" max="13562" width="11.42578125" style="9"/>
    <col min="13563" max="13563" width="17" style="9" customWidth="1"/>
    <col min="13564" max="13800" width="11.42578125" style="9"/>
    <col min="13801" max="13801" width="8.28515625" style="9" customWidth="1"/>
    <col min="13802" max="13802" width="44.85546875" style="9" customWidth="1"/>
    <col min="13803" max="13808" width="11.7109375" style="9" customWidth="1"/>
    <col min="13809" max="13811" width="11.42578125" style="9" customWidth="1"/>
    <col min="13812" max="13812" width="17.5703125" style="9" customWidth="1"/>
    <col min="13813" max="13813" width="13.85546875" style="9" customWidth="1"/>
    <col min="13814" max="13816" width="12.7109375" style="9" bestFit="1" customWidth="1"/>
    <col min="13817" max="13817" width="14.28515625" style="9" customWidth="1"/>
    <col min="13818" max="13818" width="11.42578125" style="9"/>
    <col min="13819" max="13819" width="17" style="9" customWidth="1"/>
    <col min="13820" max="14056" width="11.42578125" style="9"/>
    <col min="14057" max="14057" width="8.28515625" style="9" customWidth="1"/>
    <col min="14058" max="14058" width="44.85546875" style="9" customWidth="1"/>
    <col min="14059" max="14064" width="11.7109375" style="9" customWidth="1"/>
    <col min="14065" max="14067" width="11.42578125" style="9" customWidth="1"/>
    <col min="14068" max="14068" width="17.5703125" style="9" customWidth="1"/>
    <col min="14069" max="14069" width="13.85546875" style="9" customWidth="1"/>
    <col min="14070" max="14072" width="12.7109375" style="9" bestFit="1" customWidth="1"/>
    <col min="14073" max="14073" width="14.28515625" style="9" customWidth="1"/>
    <col min="14074" max="14074" width="11.42578125" style="9"/>
    <col min="14075" max="14075" width="17" style="9" customWidth="1"/>
    <col min="14076" max="14312" width="11.42578125" style="9"/>
    <col min="14313" max="14313" width="8.28515625" style="9" customWidth="1"/>
    <col min="14314" max="14314" width="44.85546875" style="9" customWidth="1"/>
    <col min="14315" max="14320" width="11.7109375" style="9" customWidth="1"/>
    <col min="14321" max="14323" width="11.42578125" style="9" customWidth="1"/>
    <col min="14324" max="14324" width="17.5703125" style="9" customWidth="1"/>
    <col min="14325" max="14325" width="13.85546875" style="9" customWidth="1"/>
    <col min="14326" max="14328" width="12.7109375" style="9" bestFit="1" customWidth="1"/>
    <col min="14329" max="14329" width="14.28515625" style="9" customWidth="1"/>
    <col min="14330" max="14330" width="11.42578125" style="9"/>
    <col min="14331" max="14331" width="17" style="9" customWidth="1"/>
    <col min="14332" max="14568" width="11.42578125" style="9"/>
    <col min="14569" max="14569" width="8.28515625" style="9" customWidth="1"/>
    <col min="14570" max="14570" width="44.85546875" style="9" customWidth="1"/>
    <col min="14571" max="14576" width="11.7109375" style="9" customWidth="1"/>
    <col min="14577" max="14579" width="11.42578125" style="9" customWidth="1"/>
    <col min="14580" max="14580" width="17.5703125" style="9" customWidth="1"/>
    <col min="14581" max="14581" width="13.85546875" style="9" customWidth="1"/>
    <col min="14582" max="14584" width="12.7109375" style="9" bestFit="1" customWidth="1"/>
    <col min="14585" max="14585" width="14.28515625" style="9" customWidth="1"/>
    <col min="14586" max="14586" width="11.42578125" style="9"/>
    <col min="14587" max="14587" width="17" style="9" customWidth="1"/>
    <col min="14588" max="14824" width="11.42578125" style="9"/>
    <col min="14825" max="14825" width="8.28515625" style="9" customWidth="1"/>
    <col min="14826" max="14826" width="44.85546875" style="9" customWidth="1"/>
    <col min="14827" max="14832" width="11.7109375" style="9" customWidth="1"/>
    <col min="14833" max="14835" width="11.42578125" style="9" customWidth="1"/>
    <col min="14836" max="14836" width="17.5703125" style="9" customWidth="1"/>
    <col min="14837" max="14837" width="13.85546875" style="9" customWidth="1"/>
    <col min="14838" max="14840" width="12.7109375" style="9" bestFit="1" customWidth="1"/>
    <col min="14841" max="14841" width="14.28515625" style="9" customWidth="1"/>
    <col min="14842" max="14842" width="11.42578125" style="9"/>
    <col min="14843" max="14843" width="17" style="9" customWidth="1"/>
    <col min="14844" max="15080" width="11.42578125" style="9"/>
    <col min="15081" max="15081" width="8.28515625" style="9" customWidth="1"/>
    <col min="15082" max="15082" width="44.85546875" style="9" customWidth="1"/>
    <col min="15083" max="15088" width="11.7109375" style="9" customWidth="1"/>
    <col min="15089" max="15091" width="11.42578125" style="9" customWidth="1"/>
    <col min="15092" max="15092" width="17.5703125" style="9" customWidth="1"/>
    <col min="15093" max="15093" width="13.85546875" style="9" customWidth="1"/>
    <col min="15094" max="15096" width="12.7109375" style="9" bestFit="1" customWidth="1"/>
    <col min="15097" max="15097" width="14.28515625" style="9" customWidth="1"/>
    <col min="15098" max="15098" width="11.42578125" style="9"/>
    <col min="15099" max="15099" width="17" style="9" customWidth="1"/>
    <col min="15100" max="15336" width="11.42578125" style="9"/>
    <col min="15337" max="15337" width="8.28515625" style="9" customWidth="1"/>
    <col min="15338" max="15338" width="44.85546875" style="9" customWidth="1"/>
    <col min="15339" max="15344" width="11.7109375" style="9" customWidth="1"/>
    <col min="15345" max="15347" width="11.42578125" style="9" customWidth="1"/>
    <col min="15348" max="15348" width="17.5703125" style="9" customWidth="1"/>
    <col min="15349" max="15349" width="13.85546875" style="9" customWidth="1"/>
    <col min="15350" max="15352" width="12.7109375" style="9" bestFit="1" customWidth="1"/>
    <col min="15353" max="15353" width="14.28515625" style="9" customWidth="1"/>
    <col min="15354" max="15354" width="11.42578125" style="9"/>
    <col min="15355" max="15355" width="17" style="9" customWidth="1"/>
    <col min="15356" max="15592" width="11.42578125" style="9"/>
    <col min="15593" max="15593" width="8.28515625" style="9" customWidth="1"/>
    <col min="15594" max="15594" width="44.85546875" style="9" customWidth="1"/>
    <col min="15595" max="15600" width="11.7109375" style="9" customWidth="1"/>
    <col min="15601" max="15603" width="11.42578125" style="9" customWidth="1"/>
    <col min="15604" max="15604" width="17.5703125" style="9" customWidth="1"/>
    <col min="15605" max="15605" width="13.85546875" style="9" customWidth="1"/>
    <col min="15606" max="15608" width="12.7109375" style="9" bestFit="1" customWidth="1"/>
    <col min="15609" max="15609" width="14.28515625" style="9" customWidth="1"/>
    <col min="15610" max="15610" width="11.42578125" style="9"/>
    <col min="15611" max="15611" width="17" style="9" customWidth="1"/>
    <col min="15612" max="15848" width="11.42578125" style="9"/>
    <col min="15849" max="15849" width="8.28515625" style="9" customWidth="1"/>
    <col min="15850" max="15850" width="44.85546875" style="9" customWidth="1"/>
    <col min="15851" max="15856" width="11.7109375" style="9" customWidth="1"/>
    <col min="15857" max="15859" width="11.42578125" style="9" customWidth="1"/>
    <col min="15860" max="15860" width="17.5703125" style="9" customWidth="1"/>
    <col min="15861" max="15861" width="13.85546875" style="9" customWidth="1"/>
    <col min="15862" max="15864" width="12.7109375" style="9" bestFit="1" customWidth="1"/>
    <col min="15865" max="15865" width="14.28515625" style="9" customWidth="1"/>
    <col min="15866" max="15866" width="11.42578125" style="9"/>
    <col min="15867" max="15867" width="17" style="9" customWidth="1"/>
    <col min="15868" max="16104" width="11.42578125" style="9"/>
    <col min="16105" max="16105" width="8.28515625" style="9" customWidth="1"/>
    <col min="16106" max="16106" width="44.85546875" style="9" customWidth="1"/>
    <col min="16107" max="16112" width="11.7109375" style="9" customWidth="1"/>
    <col min="16113" max="16115" width="11.42578125" style="9" customWidth="1"/>
    <col min="16116" max="16116" width="17.5703125" style="9" customWidth="1"/>
    <col min="16117" max="16117" width="13.85546875" style="9" customWidth="1"/>
    <col min="16118" max="16120" width="12.7109375" style="9" bestFit="1" customWidth="1"/>
    <col min="16121" max="16121" width="14.28515625" style="9" customWidth="1"/>
    <col min="16122" max="16122" width="11.42578125" style="9"/>
    <col min="16123" max="16123" width="17" style="9" customWidth="1"/>
    <col min="16124" max="16384" width="11.42578125" style="9"/>
  </cols>
  <sheetData>
    <row r="1" spans="1:10" ht="31.5" customHeight="1" x14ac:dyDescent="0.2">
      <c r="A1" s="41" t="s">
        <v>8</v>
      </c>
      <c r="B1" s="42"/>
      <c r="C1" s="42"/>
      <c r="D1" s="42"/>
      <c r="E1" s="42"/>
      <c r="F1" s="42"/>
      <c r="G1" s="42"/>
      <c r="H1" s="25"/>
    </row>
    <row r="2" spans="1:10" ht="13.5" customHeight="1" x14ac:dyDescent="0.2">
      <c r="A2" s="6"/>
      <c r="B2" s="7"/>
      <c r="C2" s="7"/>
      <c r="D2" s="7"/>
      <c r="E2" s="7"/>
      <c r="F2" s="7"/>
      <c r="G2" s="7"/>
      <c r="H2" s="25"/>
    </row>
    <row r="3" spans="1:10" ht="16.5" customHeight="1" x14ac:dyDescent="0.2">
      <c r="A3" s="45"/>
      <c r="B3" s="45"/>
      <c r="C3" s="45"/>
      <c r="D3" s="45"/>
      <c r="E3" s="45"/>
      <c r="F3" s="45"/>
      <c r="G3" s="45"/>
      <c r="H3" s="25"/>
    </row>
    <row r="4" spans="1:10" ht="24.95" customHeight="1" x14ac:dyDescent="0.2">
      <c r="A4" s="43" t="s">
        <v>0</v>
      </c>
      <c r="B4" s="43" t="s">
        <v>1</v>
      </c>
      <c r="C4" s="4" t="s">
        <v>5</v>
      </c>
      <c r="D4" s="4"/>
      <c r="E4" s="4"/>
      <c r="F4" s="4"/>
      <c r="G4" s="4"/>
    </row>
    <row r="5" spans="1:10" ht="21.95" customHeight="1" x14ac:dyDescent="0.2">
      <c r="A5" s="43"/>
      <c r="B5" s="43"/>
      <c r="C5" s="8">
        <v>2019</v>
      </c>
      <c r="D5" s="8">
        <v>2020</v>
      </c>
      <c r="E5" s="8">
        <v>2021</v>
      </c>
      <c r="F5" s="8">
        <v>2022</v>
      </c>
      <c r="G5" s="8">
        <v>2023</v>
      </c>
    </row>
    <row r="6" spans="1:10" ht="18.75" customHeight="1" x14ac:dyDescent="0.2">
      <c r="B6" s="3" t="s">
        <v>2</v>
      </c>
      <c r="C6" s="2">
        <v>257639.86499999999</v>
      </c>
      <c r="D6" s="2">
        <v>208437.48299999998</v>
      </c>
      <c r="E6" s="2">
        <v>301815.28899999993</v>
      </c>
      <c r="F6" s="1">
        <v>281333.59299999999</v>
      </c>
      <c r="G6" s="22">
        <v>322725.86500000005</v>
      </c>
    </row>
    <row r="7" spans="1:10" ht="14.25" customHeight="1" x14ac:dyDescent="0.2">
      <c r="B7" s="3"/>
      <c r="C7" s="1"/>
      <c r="D7" s="2"/>
      <c r="E7" s="2"/>
      <c r="F7" s="1"/>
      <c r="G7" s="23"/>
    </row>
    <row r="8" spans="1:10" ht="26.25" customHeight="1" x14ac:dyDescent="0.2">
      <c r="A8" s="10" t="s">
        <v>7</v>
      </c>
      <c r="B8" s="27" t="s">
        <v>6</v>
      </c>
      <c r="C8" s="11">
        <v>44706.091</v>
      </c>
      <c r="D8" s="20">
        <v>31875.405999999999</v>
      </c>
      <c r="E8" s="20">
        <f>14300009/1000</f>
        <v>14300.009</v>
      </c>
      <c r="F8" s="21">
        <f>17877822/1000</f>
        <v>17877.822</v>
      </c>
      <c r="G8" s="24">
        <v>18760.095000000001</v>
      </c>
      <c r="I8" s="33"/>
      <c r="J8" s="26"/>
    </row>
    <row r="9" spans="1:10" ht="21" customHeight="1" x14ac:dyDescent="0.2">
      <c r="A9" s="40">
        <v>3915</v>
      </c>
      <c r="B9" s="12" t="s">
        <v>10</v>
      </c>
      <c r="C9" s="11">
        <v>2375.9299999999998</v>
      </c>
      <c r="D9" s="20">
        <f>+(3101933)/1000</f>
        <v>3101.933</v>
      </c>
      <c r="E9" s="20">
        <v>6660.192</v>
      </c>
      <c r="F9" s="21">
        <f>5020724/1000</f>
        <v>5020.7240000000002</v>
      </c>
      <c r="G9" s="20">
        <f>+(5573419)/1000</f>
        <v>5573.4189999999999</v>
      </c>
      <c r="I9" s="26"/>
      <c r="J9" s="26"/>
    </row>
    <row r="10" spans="1:10" ht="21" customHeight="1" x14ac:dyDescent="0.2">
      <c r="A10" s="40">
        <v>4707</v>
      </c>
      <c r="B10" s="12" t="s">
        <v>11</v>
      </c>
      <c r="C10" s="13">
        <v>28070.784</v>
      </c>
      <c r="D10" s="20">
        <f>+(11642976)/1000</f>
        <v>11642.976000000001</v>
      </c>
      <c r="E10" s="20">
        <f>18755439
/1000</f>
        <v>18755.438999999998</v>
      </c>
      <c r="F10" s="21">
        <f>+(26252805)/1000</f>
        <v>26252.805</v>
      </c>
      <c r="G10" s="20">
        <f>+(27842905)/1000</f>
        <v>27842.904999999999</v>
      </c>
      <c r="I10" s="26"/>
      <c r="J10" s="26"/>
    </row>
    <row r="11" spans="1:10" ht="21" customHeight="1" x14ac:dyDescent="0.2">
      <c r="A11" s="40">
        <v>7001</v>
      </c>
      <c r="B11" s="12" t="s">
        <v>12</v>
      </c>
      <c r="C11" s="11">
        <v>5420.5119999999997</v>
      </c>
      <c r="D11" s="20">
        <f>+(2822510)/1000</f>
        <v>2822.51</v>
      </c>
      <c r="E11" s="20">
        <f>+(4571007)/1000</f>
        <v>4571.0069999999996</v>
      </c>
      <c r="F11" s="21">
        <f>+(4595602)/1000</f>
        <v>4595.6019999999999</v>
      </c>
      <c r="G11" s="20">
        <f>+(6396116)/1000</f>
        <v>6396.116</v>
      </c>
      <c r="I11" s="26"/>
      <c r="J11" s="26"/>
    </row>
    <row r="12" spans="1:10" s="29" customFormat="1" ht="78" customHeight="1" x14ac:dyDescent="0.2">
      <c r="A12" s="30">
        <v>7112</v>
      </c>
      <c r="B12" s="31" t="s">
        <v>13</v>
      </c>
      <c r="C12" s="28">
        <v>1.2949999999999999</v>
      </c>
      <c r="D12" s="20">
        <f>835/1000</f>
        <v>0.83499999999999996</v>
      </c>
      <c r="E12" s="20">
        <f>1972/1000</f>
        <v>1.972</v>
      </c>
      <c r="F12" s="21">
        <f>1230/1000</f>
        <v>1.23</v>
      </c>
      <c r="G12" s="20">
        <f>1572/1000</f>
        <v>1.5720000000000001</v>
      </c>
      <c r="I12" s="26"/>
      <c r="J12" s="26"/>
    </row>
    <row r="13" spans="1:10" ht="25.5" customHeight="1" x14ac:dyDescent="0.2">
      <c r="A13" s="10">
        <v>7204</v>
      </c>
      <c r="B13" s="27" t="s">
        <v>14</v>
      </c>
      <c r="C13" s="5">
        <v>150382.57800000001</v>
      </c>
      <c r="D13" s="20">
        <f>127730222/1000</f>
        <v>127730.22199999999</v>
      </c>
      <c r="E13" s="20">
        <f>220280281/1000</f>
        <v>220280.28099999999</v>
      </c>
      <c r="F13" s="21">
        <v>199296.052</v>
      </c>
      <c r="G13" s="20">
        <f>225815681/1000</f>
        <v>225815.68100000001</v>
      </c>
      <c r="I13" s="26"/>
      <c r="J13" s="26"/>
    </row>
    <row r="14" spans="1:10" ht="18" customHeight="1" x14ac:dyDescent="0.2">
      <c r="A14" s="40">
        <v>7404</v>
      </c>
      <c r="B14" s="12" t="s">
        <v>15</v>
      </c>
      <c r="C14" s="11">
        <v>4801.1980000000003</v>
      </c>
      <c r="D14" s="20">
        <f>+(2926959)/1000</f>
        <v>2926.9589999999998</v>
      </c>
      <c r="E14" s="20">
        <f>+(6694399)/1000</f>
        <v>6694.3990000000003</v>
      </c>
      <c r="F14" s="21">
        <v>6398.9009999999998</v>
      </c>
      <c r="G14" s="20">
        <f>9709014/1000</f>
        <v>9709.0139999999992</v>
      </c>
      <c r="I14" s="26"/>
      <c r="J14" s="26"/>
    </row>
    <row r="15" spans="1:10" ht="21" customHeight="1" x14ac:dyDescent="0.2">
      <c r="A15" s="40">
        <v>7602</v>
      </c>
      <c r="B15" s="12" t="s">
        <v>16</v>
      </c>
      <c r="C15" s="11">
        <v>21881.476999999999</v>
      </c>
      <c r="D15" s="20">
        <f>+(28336642)/1000</f>
        <v>28336.642</v>
      </c>
      <c r="E15" s="20">
        <f>+(30533690)/1000</f>
        <v>30533.69</v>
      </c>
      <c r="F15" s="21">
        <f>21890457/1000</f>
        <v>21890.456999999999</v>
      </c>
      <c r="G15" s="20">
        <f>28627063/1000</f>
        <v>28627.062999999998</v>
      </c>
      <c r="I15" s="26"/>
      <c r="J15" s="26"/>
    </row>
    <row r="16" spans="1:10" ht="21" customHeight="1" x14ac:dyDescent="0.2">
      <c r="A16" s="40">
        <v>7902</v>
      </c>
      <c r="B16" s="12" t="s">
        <v>17</v>
      </c>
      <c r="C16" s="11" t="s">
        <v>18</v>
      </c>
      <c r="D16" s="11" t="s">
        <v>18</v>
      </c>
      <c r="E16" s="21">
        <v>18.3</v>
      </c>
      <c r="F16" s="21" t="s">
        <v>18</v>
      </c>
      <c r="G16" s="20" t="s">
        <v>18</v>
      </c>
      <c r="I16" s="26"/>
      <c r="J16" s="35"/>
    </row>
    <row r="17" spans="1:9" ht="8.25" customHeight="1" x14ac:dyDescent="0.2">
      <c r="A17" s="14"/>
      <c r="B17" s="15"/>
      <c r="C17" s="16"/>
      <c r="D17" s="16"/>
      <c r="E17" s="17"/>
      <c r="F17" s="16"/>
      <c r="G17" s="18"/>
      <c r="I17" s="34"/>
    </row>
    <row r="19" spans="1:9" ht="23.25" customHeight="1" x14ac:dyDescent="0.2">
      <c r="A19" s="44" t="s">
        <v>3</v>
      </c>
      <c r="B19" s="44"/>
      <c r="C19" s="44"/>
      <c r="D19" s="44"/>
      <c r="E19" s="44"/>
      <c r="F19" s="44"/>
      <c r="G19" s="44"/>
      <c r="I19" s="32"/>
    </row>
    <row r="20" spans="1:9" x14ac:dyDescent="0.2">
      <c r="A20" s="19" t="s">
        <v>9</v>
      </c>
    </row>
    <row r="21" spans="1:9" x14ac:dyDescent="0.2">
      <c r="A21" s="19"/>
    </row>
    <row r="22" spans="1:9" x14ac:dyDescent="0.2">
      <c r="A22" s="19"/>
    </row>
    <row r="23" spans="1:9" x14ac:dyDescent="0.2">
      <c r="A23" s="19"/>
    </row>
    <row r="24" spans="1:9" x14ac:dyDescent="0.2">
      <c r="A24" s="19"/>
    </row>
    <row r="25" spans="1:9" x14ac:dyDescent="0.2">
      <c r="A25" s="19"/>
    </row>
    <row r="26" spans="1:9" x14ac:dyDescent="0.2">
      <c r="A26" s="19"/>
    </row>
    <row r="27" spans="1:9" x14ac:dyDescent="0.2">
      <c r="A27" s="19"/>
    </row>
    <row r="28" spans="1:9" x14ac:dyDescent="0.2">
      <c r="A28" s="19"/>
    </row>
    <row r="31" spans="1:9" x14ac:dyDescent="0.2">
      <c r="B31" s="36"/>
      <c r="C31" s="37">
        <f>+C33+C34+C35+C36+C37+C38+C39+C40</f>
        <v>373585.4</v>
      </c>
      <c r="D31" s="37">
        <f>+D33+D34+D35+D36+D37+D38+D39+D40</f>
        <v>257639.90000000002</v>
      </c>
      <c r="E31" s="37">
        <f>+E33+E34+E35+E36+E37+E38+E39+E40</f>
        <v>208437.443</v>
      </c>
      <c r="F31" s="37">
        <f>+F33+F34+F35+F36+F37+F38+F39+F40</f>
        <v>300179</v>
      </c>
      <c r="G31" s="37">
        <f>+G33+G34+G35+G36+G37+G38+G39+G40</f>
        <v>291810.3</v>
      </c>
    </row>
    <row r="32" spans="1:9" x14ac:dyDescent="0.2">
      <c r="B32" s="36"/>
      <c r="C32" s="36"/>
      <c r="D32" s="36"/>
      <c r="E32" s="36"/>
      <c r="F32" s="36"/>
      <c r="G32" s="36"/>
    </row>
    <row r="33" spans="2:7" x14ac:dyDescent="0.2">
      <c r="B33" s="36">
        <v>2018</v>
      </c>
      <c r="C33" s="38">
        <v>373585.4</v>
      </c>
      <c r="D33" s="38">
        <v>257639.90000000002</v>
      </c>
      <c r="E33" s="38">
        <v>208437.443</v>
      </c>
      <c r="F33" s="38">
        <v>300179</v>
      </c>
      <c r="G33" s="38">
        <v>291810.3</v>
      </c>
    </row>
    <row r="34" spans="2:7" x14ac:dyDescent="0.2">
      <c r="B34" s="36">
        <v>2019</v>
      </c>
      <c r="C34" s="36"/>
      <c r="D34" s="36"/>
      <c r="E34" s="36"/>
      <c r="F34" s="36"/>
      <c r="G34" s="36"/>
    </row>
    <row r="35" spans="2:7" x14ac:dyDescent="0.2">
      <c r="B35" s="36">
        <v>2020</v>
      </c>
      <c r="C35" s="36"/>
      <c r="D35" s="36"/>
      <c r="E35" s="36"/>
      <c r="F35" s="36"/>
      <c r="G35" s="36"/>
    </row>
    <row r="36" spans="2:7" x14ac:dyDescent="0.2">
      <c r="B36" s="36">
        <v>2021</v>
      </c>
      <c r="C36" s="36"/>
      <c r="D36" s="36"/>
      <c r="E36" s="36"/>
      <c r="F36" s="36"/>
      <c r="G36" s="36"/>
    </row>
    <row r="37" spans="2:7" x14ac:dyDescent="0.2">
      <c r="B37" s="39" t="s">
        <v>4</v>
      </c>
      <c r="C37" s="36"/>
      <c r="D37" s="36"/>
      <c r="E37" s="36"/>
      <c r="F37" s="36"/>
      <c r="G37" s="36"/>
    </row>
  </sheetData>
  <mergeCells count="5">
    <mergeCell ref="A1:G1"/>
    <mergeCell ref="A4:A5"/>
    <mergeCell ref="B4:B5"/>
    <mergeCell ref="A19:G19"/>
    <mergeCell ref="A3:G3"/>
  </mergeCells>
  <printOptions horizontalCentered="1"/>
  <pageMargins left="0.98425196850393704" right="0.98425196850393704" top="0.74803149606299213" bottom="0.74803149606299213" header="0.43307086614173229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35</vt:lpstr>
      <vt:lpstr>'35'!Área_de_impresión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ERIC HOLL</dc:title>
  <dc:creator/>
  <cp:lastModifiedBy/>
  <dcterms:created xsi:type="dcterms:W3CDTF">2006-09-16T00:00:00Z</dcterms:created>
  <dcterms:modified xsi:type="dcterms:W3CDTF">2025-12-10T17:44:33Z</dcterms:modified>
</cp:coreProperties>
</file>