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7655" windowHeight="7680"/>
  </bookViews>
  <sheets>
    <sheet name="20-21" sheetId="1" r:id="rId1"/>
  </sheets>
  <definedNames>
    <definedName name="_xlnm.Print_Area" localSheetId="0">'20-21'!$A$1:$G$153</definedName>
  </definedNames>
  <calcPr calcId="124519"/>
</workbook>
</file>

<file path=xl/calcChain.xml><?xml version="1.0" encoding="utf-8"?>
<calcChain xmlns="http://schemas.openxmlformats.org/spreadsheetml/2006/main">
  <c r="G86" i="1"/>
  <c r="G85" s="1"/>
  <c r="F86"/>
  <c r="F85" s="1"/>
  <c r="D86"/>
  <c r="D85" s="1"/>
  <c r="E85"/>
  <c r="C85"/>
  <c r="D30"/>
  <c r="G29"/>
  <c r="F29"/>
  <c r="D29"/>
  <c r="G28"/>
  <c r="F28"/>
  <c r="D28"/>
  <c r="G25"/>
  <c r="F25"/>
  <c r="D25"/>
  <c r="C25"/>
  <c r="G19"/>
  <c r="F19"/>
  <c r="D19"/>
  <c r="G18"/>
  <c r="F18"/>
  <c r="D18"/>
  <c r="G16"/>
  <c r="F16"/>
  <c r="D16"/>
  <c r="C16"/>
  <c r="C8" s="1"/>
  <c r="G12"/>
  <c r="F12"/>
  <c r="D12"/>
  <c r="G9"/>
  <c r="F9"/>
  <c r="D9"/>
  <c r="E8"/>
  <c r="D8" l="1"/>
  <c r="F8"/>
  <c r="G8"/>
</calcChain>
</file>

<file path=xl/comments1.xml><?xml version="1.0" encoding="utf-8"?>
<comments xmlns="http://schemas.openxmlformats.org/spreadsheetml/2006/main">
  <authors>
    <author>acaicedo</author>
  </authors>
  <commentList>
    <comment ref="A67" author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No considerar 85489090 pues no se refiere a desechos. </t>
        </r>
      </text>
    </comment>
  </commentList>
</comments>
</file>

<file path=xl/sharedStrings.xml><?xml version="1.0" encoding="utf-8"?>
<sst xmlns="http://schemas.openxmlformats.org/spreadsheetml/2006/main" count="164" uniqueCount="71">
  <si>
    <t>Código</t>
  </si>
  <si>
    <t>Descripción arancelaria</t>
  </si>
  <si>
    <t>2016 (R)</t>
  </si>
  <si>
    <t>2017 (P)</t>
  </si>
  <si>
    <t xml:space="preserve">                                TOTAL</t>
  </si>
  <si>
    <t xml:space="preserve">  (a) 230000</t>
  </si>
  <si>
    <t>Residuos y desperdicios de las industrias alimenta-
   rias; alimentos preparados para animales</t>
  </si>
  <si>
    <t xml:space="preserve">  </t>
  </si>
  <si>
    <t>Los demás desechos de aceites</t>
  </si>
  <si>
    <t>-</t>
  </si>
  <si>
    <t>Desechos, recortes y desperdicios de plástico</t>
  </si>
  <si>
    <t>440139</t>
  </si>
  <si>
    <t>Aserrín, desperdicios y desechos de madera, inclu-
  so aglomerados en leños, briquetas y formas si-
  milares</t>
  </si>
  <si>
    <t>Papel o cartón para reciclar (desperdicios y dese-
   chos)</t>
  </si>
  <si>
    <t>Desperdicios y desechos de vidrio; vidrio en masa</t>
  </si>
  <si>
    <t>Desperdicios y desechos de metal precioso o de
   chapado de metal precioso (plaque); demás des-
   perdicios y desechos que contengan metal pre-
   cioso compuesto de metal precioso, de los tipos
   utilizados principalmente para la recuperacion del
   metal precioso</t>
  </si>
  <si>
    <t>Desperdicios y desechos (chatarra) de fundición,
 hierro o acero; lingotes de chatarra de hierro o a-
   cero</t>
  </si>
  <si>
    <t>Desperdicios y desechos de cobre</t>
  </si>
  <si>
    <t>Desperdicios y desechos de aluminio</t>
  </si>
  <si>
    <t>Desperdicios y desechos de plomo</t>
  </si>
  <si>
    <t>790200</t>
  </si>
  <si>
    <t>Desperdicios y desechos, de cinc………………………..</t>
  </si>
  <si>
    <t>Desperdicios y desechos de estaño………………….…………………</t>
  </si>
  <si>
    <t>Desperdicios y desechos de wolframio (tungsteno)………………….…………………</t>
  </si>
  <si>
    <t>Desperdicios y desechos de molibdeno………………….…………………</t>
  </si>
  <si>
    <t>Desperdicios y desechos de tantalio………………….…………………</t>
  </si>
  <si>
    <t>Desperdicios y desechos de magnesio………………….…………………</t>
  </si>
  <si>
    <t>Desperdicios y desechos de cobalto………………….…………………</t>
  </si>
  <si>
    <t>Desperdicios y desechos de bismuto………………….…………………</t>
  </si>
  <si>
    <t>Desperdicios y desechos de cadmio………………….…………………</t>
  </si>
  <si>
    <t>Desperdicios y desechos de titanio………………….…………………</t>
  </si>
  <si>
    <t>Desperdicios y desechos de circonio………………….…………………</t>
  </si>
  <si>
    <t>Desperdicios y desechos de antimonio………………….…………………</t>
  </si>
  <si>
    <t>Desperdicios y desechos de manganeso………………….…………………</t>
  </si>
  <si>
    <t>Desperdicios y desechos de berilio………………….…………………</t>
  </si>
  <si>
    <t>Desperdicios y desechos de cromo………………….…………………</t>
  </si>
  <si>
    <t>Desperdicios y desechos de talio………………….…………………</t>
  </si>
  <si>
    <t>81130010</t>
  </si>
  <si>
    <t>Desperdicios y desechos de "cermets"……………………..</t>
  </si>
  <si>
    <t>85423180</t>
  </si>
  <si>
    <t xml:space="preserve">Desperdicios y desechos de procesadores y contro- </t>
  </si>
  <si>
    <t xml:space="preserve">   ladores, incluso combinados con memorias, con-</t>
  </si>
  <si>
    <t xml:space="preserve">   vertidores , circuitos lógicos, amplificadores, relo-</t>
  </si>
  <si>
    <t xml:space="preserve">   jes y circuitos de sincronización, u otros circuitos..</t>
  </si>
  <si>
    <t>85423280</t>
  </si>
  <si>
    <t xml:space="preserve">   jes y circuitos de sincronización, u otros circuitos</t>
  </si>
  <si>
    <t xml:space="preserve">   y memorias……………………………………………………</t>
  </si>
  <si>
    <t>85423380</t>
  </si>
  <si>
    <t xml:space="preserve">   de amplificadores……………………………………………………</t>
  </si>
  <si>
    <t>85423980</t>
  </si>
  <si>
    <t>Los demás  desperdicios  y  desechos  de procesa-</t>
  </si>
  <si>
    <t xml:space="preserve">   dores y controladores, incluso combinados con </t>
  </si>
  <si>
    <t xml:space="preserve">   memorias, convertidores, circuitos lógicos, ampli-</t>
  </si>
  <si>
    <t xml:space="preserve">   ficadores , relojes y circuitos de  sincronización, </t>
  </si>
  <si>
    <t xml:space="preserve">   u otros circuitos……………………………………………..</t>
  </si>
  <si>
    <t>Desperdicios y desechos de pilas, baterías de pi-</t>
  </si>
  <si>
    <t xml:space="preserve">    las o acumuladores eléctricos; pilas, baterías de</t>
  </si>
  <si>
    <t xml:space="preserve">    pilas y acumuladores eléctricos inservibles………..</t>
  </si>
  <si>
    <t>NOTA: Cambios en las cifras debido a la adición de otras subpartidas relacionadas con desperdicios y desechos.</t>
  </si>
  <si>
    <t>(a)       Excluye el valor correspondiente a la subpartida 230900 (Preparaciones de los tipos utilizadas para la alimentación de los animales).</t>
  </si>
  <si>
    <t>-          Cantidad nula o cero.</t>
  </si>
  <si>
    <t>(P)       Cifras preliminares.</t>
  </si>
  <si>
    <t>(R)       Cifras revisadas.</t>
  </si>
  <si>
    <t xml:space="preserve">                                 TOTAL</t>
  </si>
  <si>
    <t>Desperdicios y desechos de pilas, baterías de pilas</t>
  </si>
  <si>
    <t xml:space="preserve">   o acumuladores eléctricos; pilas , baterías de pilas</t>
  </si>
  <si>
    <t xml:space="preserve">   y acumuladores eléctricos inservibles..……………………………………………………….……………..</t>
  </si>
  <si>
    <t>Exportación de desechos y residuos
(en toneladas métricas)</t>
  </si>
  <si>
    <t>Exportación de desechos y residuos
(Valor FOB en balboas)</t>
  </si>
  <si>
    <t>Cuadro 20. PESO DE LAS EXPORTACIONES DE DESECHOS Y RESIDUOS EN LA REPÚBLICA, SEGÚN DESCRIPCIÓN ARANCELARIA: AÑOS 2013-17</t>
  </si>
  <si>
    <t>Cuadro 21. VALOR DE LAS EXPORTACIONES DE DESECHOS Y RESIDUOS EN LA REPÚBLICA,  SEGÚN DESCRIPCIÓN ARANCELARIA: AÑOS 2013-17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</si>
</sst>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164" fontId="3" fillId="0" borderId="5" xfId="0" applyNumberFormat="1" applyFont="1" applyBorder="1"/>
    <xf numFmtId="164" fontId="3" fillId="0" borderId="10" xfId="0" applyNumberFormat="1" applyFont="1" applyBorder="1"/>
    <xf numFmtId="164" fontId="3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0" fillId="0" borderId="0" xfId="0" applyBorder="1" applyAlignment="1">
      <alignment horizontal="right"/>
    </xf>
    <xf numFmtId="164" fontId="0" fillId="0" borderId="10" xfId="0" applyNumberFormat="1" applyBorder="1"/>
    <xf numFmtId="164" fontId="0" fillId="0" borderId="0" xfId="0" applyNumberFormat="1" applyBorder="1"/>
    <xf numFmtId="0" fontId="0" fillId="0" borderId="5" xfId="0" applyBorder="1"/>
    <xf numFmtId="164" fontId="0" fillId="0" borderId="5" xfId="0" applyNumberFormat="1" applyBorder="1"/>
    <xf numFmtId="3" fontId="0" fillId="0" borderId="0" xfId="0" applyNumberFormat="1" applyBorder="1"/>
    <xf numFmtId="164" fontId="0" fillId="0" borderId="0" xfId="0" applyNumberFormat="1" applyBorder="1" applyAlignment="1">
      <alignment horizontal="right"/>
    </xf>
    <xf numFmtId="0" fontId="5" fillId="0" borderId="0" xfId="0" applyFont="1" applyBorder="1"/>
    <xf numFmtId="0" fontId="0" fillId="0" borderId="0" xfId="0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164" fontId="0" fillId="0" borderId="10" xfId="0" applyNumberFormat="1" applyFill="1" applyBorder="1"/>
    <xf numFmtId="164" fontId="0" fillId="0" borderId="10" xfId="0" applyNumberFormat="1" applyBorder="1" applyAlignment="1">
      <alignment horizontal="right"/>
    </xf>
    <xf numFmtId="0" fontId="0" fillId="0" borderId="0" xfId="0" applyFill="1" applyAlignment="1">
      <alignment horizontal="right"/>
    </xf>
    <xf numFmtId="49" fontId="5" fillId="0" borderId="5" xfId="0" applyNumberFormat="1" applyFont="1" applyFill="1" applyBorder="1" applyAlignment="1">
      <alignment vertical="top"/>
    </xf>
    <xf numFmtId="4" fontId="0" fillId="0" borderId="0" xfId="0" applyNumberFormat="1" applyBorder="1"/>
    <xf numFmtId="49" fontId="5" fillId="0" borderId="0" xfId="0" applyNumberFormat="1" applyFont="1" applyFill="1" applyBorder="1" applyAlignment="1">
      <alignment vertical="top"/>
    </xf>
    <xf numFmtId="164" fontId="0" fillId="0" borderId="5" xfId="0" applyNumberFormat="1" applyFill="1" applyBorder="1" applyAlignment="1">
      <alignment horizontal="right"/>
    </xf>
    <xf numFmtId="49" fontId="5" fillId="3" borderId="0" xfId="0" applyNumberFormat="1" applyFont="1" applyFill="1" applyAlignment="1">
      <alignment horizontal="right"/>
    </xf>
    <xf numFmtId="49" fontId="5" fillId="0" borderId="0" xfId="0" applyNumberFormat="1" applyFont="1" applyFill="1"/>
    <xf numFmtId="0" fontId="0" fillId="0" borderId="0" xfId="0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49" fontId="5" fillId="4" borderId="0" xfId="0" applyNumberFormat="1" applyFont="1" applyFill="1" applyAlignment="1">
      <alignment horizontal="right"/>
    </xf>
    <xf numFmtId="0" fontId="0" fillId="0" borderId="10" xfId="0" applyBorder="1"/>
    <xf numFmtId="0" fontId="1" fillId="4" borderId="0" xfId="0" applyFont="1" applyFill="1" applyBorder="1"/>
    <xf numFmtId="0" fontId="0" fillId="0" borderId="7" xfId="0" applyBorder="1"/>
    <xf numFmtId="164" fontId="0" fillId="0" borderId="6" xfId="0" applyNumberFormat="1" applyBorder="1"/>
    <xf numFmtId="0" fontId="0" fillId="0" borderId="6" xfId="0" applyBorder="1"/>
    <xf numFmtId="0" fontId="0" fillId="0" borderId="0" xfId="0" applyFill="1"/>
    <xf numFmtId="0" fontId="0" fillId="0" borderId="0" xfId="0" applyFill="1" applyBorder="1"/>
    <xf numFmtId="49" fontId="0" fillId="0" borderId="0" xfId="0" applyNumberFormat="1"/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3" fontId="3" fillId="0" borderId="5" xfId="0" applyNumberFormat="1" applyFont="1" applyBorder="1"/>
    <xf numFmtId="3" fontId="3" fillId="0" borderId="10" xfId="0" applyNumberFormat="1" applyFont="1" applyBorder="1"/>
    <xf numFmtId="3" fontId="3" fillId="0" borderId="0" xfId="0" applyNumberFormat="1" applyFont="1" applyBorder="1"/>
    <xf numFmtId="3" fontId="0" fillId="0" borderId="0" xfId="0" applyNumberFormat="1"/>
    <xf numFmtId="3" fontId="0" fillId="0" borderId="5" xfId="0" applyNumberFormat="1" applyBorder="1"/>
    <xf numFmtId="3" fontId="0" fillId="0" borderId="10" xfId="0" applyNumberFormat="1" applyBorder="1"/>
    <xf numFmtId="3" fontId="0" fillId="0" borderId="5" xfId="0" applyNumberFormat="1" applyFill="1" applyBorder="1"/>
    <xf numFmtId="3" fontId="0" fillId="0" borderId="10" xfId="0" applyNumberFormat="1" applyFill="1" applyBorder="1"/>
    <xf numFmtId="3" fontId="5" fillId="0" borderId="1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vertical="top" wrapText="1"/>
    </xf>
    <xf numFmtId="3" fontId="6" fillId="0" borderId="10" xfId="0" applyNumberFormat="1" applyFont="1" applyBorder="1" applyAlignment="1">
      <alignment horizontal="right" wrapText="1"/>
    </xf>
    <xf numFmtId="3" fontId="0" fillId="0" borderId="5" xfId="0" applyNumberForma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3" fontId="0" fillId="0" borderId="10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7" xfId="0" applyNumberFormat="1" applyBorder="1"/>
    <xf numFmtId="3" fontId="0" fillId="0" borderId="6" xfId="0" applyNumberFormat="1" applyBorder="1"/>
    <xf numFmtId="0" fontId="5" fillId="0" borderId="5" xfId="0" applyFont="1" applyFill="1" applyBorder="1"/>
    <xf numFmtId="0" fontId="3" fillId="0" borderId="0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164" fontId="0" fillId="0" borderId="5" xfId="0" applyNumberFormat="1" applyFill="1" applyBorder="1"/>
    <xf numFmtId="164" fontId="0" fillId="0" borderId="10" xfId="0" applyNumberFormat="1" applyBorder="1" applyAlignment="1">
      <alignment horizontal="right"/>
    </xf>
    <xf numFmtId="49" fontId="5" fillId="0" borderId="11" xfId="0" applyNumberFormat="1" applyFont="1" applyFill="1" applyBorder="1" applyAlignment="1">
      <alignment horizontal="right" vertical="top"/>
    </xf>
    <xf numFmtId="49" fontId="5" fillId="0" borderId="5" xfId="0" applyNumberFormat="1" applyFont="1" applyFill="1" applyBorder="1" applyAlignment="1">
      <alignment vertical="top" wrapText="1"/>
    </xf>
    <xf numFmtId="49" fontId="5" fillId="0" borderId="5" xfId="0" applyNumberFormat="1" applyFont="1" applyFill="1" applyBorder="1" applyAlignment="1">
      <alignment vertical="top"/>
    </xf>
    <xf numFmtId="164" fontId="0" fillId="0" borderId="5" xfId="0" applyNumberFormat="1" applyFill="1" applyBorder="1" applyAlignment="1">
      <alignment horizontal="right"/>
    </xf>
    <xf numFmtId="164" fontId="0" fillId="0" borderId="5" xfId="0" applyNumberFormat="1" applyBorder="1"/>
    <xf numFmtId="0" fontId="0" fillId="0" borderId="11" xfId="0" applyFill="1" applyBorder="1" applyAlignment="1">
      <alignment horizontal="right" vertical="top"/>
    </xf>
    <xf numFmtId="0" fontId="5" fillId="0" borderId="5" xfId="0" applyFont="1" applyFill="1" applyBorder="1" applyAlignment="1">
      <alignment vertical="top" wrapText="1"/>
    </xf>
    <xf numFmtId="0" fontId="0" fillId="0" borderId="5" xfId="0" applyFill="1" applyBorder="1" applyAlignment="1">
      <alignment vertical="top"/>
    </xf>
    <xf numFmtId="0" fontId="0" fillId="0" borderId="0" xfId="0" applyFill="1" applyAlignment="1">
      <alignment horizontal="right" vertical="top"/>
    </xf>
    <xf numFmtId="164" fontId="0" fillId="0" borderId="10" xfId="0" applyNumberFormat="1" applyBorder="1"/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right" vertical="top"/>
    </xf>
    <xf numFmtId="3" fontId="0" fillId="0" borderId="5" xfId="0" applyNumberFormat="1" applyBorder="1"/>
    <xf numFmtId="3" fontId="1" fillId="0" borderId="5" xfId="0" applyNumberFormat="1" applyFont="1" applyFill="1" applyBorder="1"/>
    <xf numFmtId="3" fontId="0" fillId="0" borderId="10" xfId="0" applyNumberFormat="1" applyBorder="1"/>
    <xf numFmtId="3" fontId="0" fillId="0" borderId="5" xfId="0" applyNumberForma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5" xfId="0" applyNumberFormat="1" applyFill="1" applyBorder="1"/>
    <xf numFmtId="0" fontId="0" fillId="0" borderId="0" xfId="0" applyAlignment="1">
      <alignment horizontal="right" vertical="top"/>
    </xf>
    <xf numFmtId="3" fontId="6" fillId="0" borderId="1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N153"/>
  <sheetViews>
    <sheetView tabSelected="1" zoomScale="85" zoomScaleNormal="85" zoomScaleSheetLayoutView="100" workbookViewId="0">
      <selection activeCell="N11" sqref="N11"/>
    </sheetView>
  </sheetViews>
  <sheetFormatPr baseColWidth="10" defaultRowHeight="12.75"/>
  <cols>
    <col min="1" max="1" width="11.7109375" customWidth="1"/>
    <col min="2" max="2" width="43.42578125" customWidth="1"/>
    <col min="3" max="5" width="16.7109375" customWidth="1"/>
    <col min="6" max="8" width="16.7109375" style="5" customWidth="1"/>
  </cols>
  <sheetData>
    <row r="1" spans="1:14" ht="16.5">
      <c r="A1" s="77" t="s">
        <v>69</v>
      </c>
      <c r="B1" s="77"/>
      <c r="C1" s="77"/>
      <c r="D1" s="77"/>
      <c r="E1" s="77"/>
      <c r="F1" s="77"/>
      <c r="G1" s="77"/>
      <c r="H1" s="1"/>
      <c r="I1" s="2"/>
      <c r="J1" s="2"/>
      <c r="K1" s="2"/>
      <c r="L1" s="2"/>
    </row>
    <row r="2" spans="1:14" ht="20.25" customHeight="1">
      <c r="A2" s="77"/>
      <c r="B2" s="77"/>
      <c r="C2" s="77"/>
      <c r="D2" s="77"/>
      <c r="E2" s="77"/>
      <c r="F2" s="77"/>
      <c r="G2" s="77"/>
      <c r="H2" s="1"/>
      <c r="I2" s="3"/>
      <c r="J2" s="3"/>
      <c r="K2" s="3"/>
      <c r="L2" s="3"/>
      <c r="M2" s="3"/>
      <c r="N2" s="3"/>
    </row>
    <row r="3" spans="1:14">
      <c r="A3" s="4"/>
      <c r="B3" s="4"/>
      <c r="C3" s="4"/>
      <c r="D3" s="4"/>
      <c r="E3" s="4"/>
      <c r="F3" s="4"/>
      <c r="G3" s="4"/>
      <c r="I3" s="5"/>
      <c r="J3" s="5"/>
      <c r="K3" s="5"/>
      <c r="L3" s="5"/>
    </row>
    <row r="4" spans="1:14" ht="16.5" customHeight="1">
      <c r="A4" s="78" t="s">
        <v>0</v>
      </c>
      <c r="B4" s="81" t="s">
        <v>1</v>
      </c>
      <c r="C4" s="84" t="s">
        <v>67</v>
      </c>
      <c r="D4" s="85"/>
      <c r="E4" s="85"/>
      <c r="F4" s="85"/>
      <c r="G4" s="85"/>
      <c r="H4" s="76"/>
      <c r="I4" s="5"/>
      <c r="J4" s="5"/>
      <c r="K4" s="5"/>
      <c r="L4" s="5"/>
    </row>
    <row r="5" spans="1:14" ht="16.5" customHeight="1">
      <c r="A5" s="79"/>
      <c r="B5" s="82"/>
      <c r="C5" s="86"/>
      <c r="D5" s="86"/>
      <c r="E5" s="86"/>
      <c r="F5" s="86"/>
      <c r="G5" s="86"/>
      <c r="H5" s="76"/>
      <c r="I5" s="87"/>
      <c r="J5" s="87"/>
      <c r="K5" s="87"/>
      <c r="L5" s="87"/>
      <c r="M5" s="87"/>
      <c r="N5" s="87"/>
    </row>
    <row r="6" spans="1:14" ht="21" customHeight="1">
      <c r="A6" s="80"/>
      <c r="B6" s="83"/>
      <c r="C6" s="6">
        <v>2013</v>
      </c>
      <c r="D6" s="7">
        <v>2014</v>
      </c>
      <c r="E6" s="7">
        <v>2015</v>
      </c>
      <c r="F6" s="8" t="s">
        <v>2</v>
      </c>
      <c r="G6" s="8" t="s">
        <v>3</v>
      </c>
      <c r="H6" s="52"/>
      <c r="I6" s="5"/>
      <c r="J6" s="2"/>
      <c r="K6" s="2"/>
      <c r="L6" s="2"/>
    </row>
    <row r="7" spans="1:14">
      <c r="B7" s="9"/>
      <c r="C7" s="9"/>
      <c r="D7" s="10"/>
      <c r="E7" s="11"/>
      <c r="F7" s="11"/>
      <c r="G7" s="11"/>
      <c r="I7" s="5"/>
      <c r="J7" s="5"/>
      <c r="K7" s="5"/>
      <c r="L7" s="5"/>
    </row>
    <row r="8" spans="1:14" ht="15.75">
      <c r="B8" s="12" t="s">
        <v>4</v>
      </c>
      <c r="C8" s="13">
        <f>SUM(C9:C69)</f>
        <v>392629.886</v>
      </c>
      <c r="D8" s="13">
        <f>SUM(D9:D69)</f>
        <v>401045.47399999993</v>
      </c>
      <c r="E8" s="14">
        <f>SUM(E9:E69)</f>
        <v>273468.054</v>
      </c>
      <c r="F8" s="14">
        <f>SUM(F9:F69)</f>
        <v>296687.40699999995</v>
      </c>
      <c r="G8" s="14">
        <f>SUM(G9:G69)</f>
        <v>417043.96600000001</v>
      </c>
      <c r="H8" s="15"/>
      <c r="I8" s="16"/>
      <c r="J8" s="17"/>
      <c r="K8" s="17"/>
      <c r="L8" s="17"/>
    </row>
    <row r="9" spans="1:14">
      <c r="A9" s="95" t="s">
        <v>5</v>
      </c>
      <c r="B9" s="96" t="s">
        <v>6</v>
      </c>
      <c r="C9" s="94">
        <v>29914.473000000002</v>
      </c>
      <c r="D9" s="88">
        <f>(47333883-7075969)/1000</f>
        <v>40257.913999999997</v>
      </c>
      <c r="E9" s="88">
        <v>26358.35</v>
      </c>
      <c r="F9" s="89">
        <f>(28438082-896798)/1000</f>
        <v>27541.284</v>
      </c>
      <c r="G9" s="89">
        <f>(37669082-1332948)/1000</f>
        <v>36336.133999999998</v>
      </c>
      <c r="H9" s="24"/>
      <c r="I9" s="25" t="s">
        <v>7</v>
      </c>
      <c r="J9" s="23"/>
      <c r="K9" s="23"/>
      <c r="L9" s="5"/>
    </row>
    <row r="10" spans="1:14">
      <c r="A10" s="95"/>
      <c r="B10" s="97"/>
      <c r="C10" s="94"/>
      <c r="D10" s="88"/>
      <c r="E10" s="88"/>
      <c r="F10" s="89"/>
      <c r="G10" s="89"/>
      <c r="H10" s="24"/>
      <c r="I10" s="5"/>
      <c r="J10" s="23"/>
      <c r="K10" s="23"/>
      <c r="L10" s="23"/>
    </row>
    <row r="11" spans="1:14">
      <c r="A11" s="31">
        <v>271099</v>
      </c>
      <c r="B11" s="75" t="s">
        <v>8</v>
      </c>
      <c r="C11" s="22">
        <v>1151.08</v>
      </c>
      <c r="D11" s="28">
        <v>1953.3019999999999</v>
      </c>
      <c r="E11" s="29">
        <v>715.60299999999995</v>
      </c>
      <c r="F11" s="30" t="s">
        <v>9</v>
      </c>
      <c r="G11" s="30" t="s">
        <v>9</v>
      </c>
      <c r="H11" s="24"/>
      <c r="I11" s="5"/>
      <c r="J11" s="23"/>
      <c r="K11" s="23"/>
      <c r="L11" s="23"/>
    </row>
    <row r="12" spans="1:14">
      <c r="A12" s="31">
        <v>391500</v>
      </c>
      <c r="B12" s="75" t="s">
        <v>10</v>
      </c>
      <c r="C12" s="22">
        <v>3313.9</v>
      </c>
      <c r="D12" s="22">
        <f>3524045/1000</f>
        <v>3524.0450000000001</v>
      </c>
      <c r="E12" s="19">
        <v>3287.768</v>
      </c>
      <c r="F12" s="30">
        <f>3997815/1000</f>
        <v>3997.8150000000001</v>
      </c>
      <c r="G12" s="30">
        <f>4037035/1000</f>
        <v>4037.0349999999999</v>
      </c>
      <c r="H12" s="24"/>
      <c r="I12" s="33"/>
      <c r="J12" s="33"/>
      <c r="K12" s="33"/>
      <c r="L12" s="33"/>
      <c r="M12" s="33"/>
    </row>
    <row r="13" spans="1:14">
      <c r="A13" s="90" t="s">
        <v>11</v>
      </c>
      <c r="B13" s="91" t="s">
        <v>12</v>
      </c>
      <c r="C13" s="93" t="s">
        <v>9</v>
      </c>
      <c r="D13" s="94">
        <v>0.23100000000000001</v>
      </c>
      <c r="E13" s="93" t="s">
        <v>9</v>
      </c>
      <c r="F13" s="89" t="s">
        <v>9</v>
      </c>
      <c r="G13" s="89" t="s">
        <v>9</v>
      </c>
      <c r="H13" s="24"/>
      <c r="I13" s="5"/>
      <c r="J13" s="23"/>
      <c r="K13" s="23"/>
      <c r="L13" s="23"/>
    </row>
    <row r="14" spans="1:14">
      <c r="A14" s="90"/>
      <c r="B14" s="92"/>
      <c r="C14" s="93"/>
      <c r="D14" s="94"/>
      <c r="E14" s="93"/>
      <c r="F14" s="89"/>
      <c r="G14" s="89"/>
      <c r="H14" s="24"/>
      <c r="I14" s="34"/>
      <c r="J14" s="23"/>
      <c r="K14" s="23"/>
      <c r="L14" s="23"/>
    </row>
    <row r="15" spans="1:14">
      <c r="A15" s="90"/>
      <c r="B15" s="92"/>
      <c r="C15" s="93"/>
      <c r="D15" s="94"/>
      <c r="E15" s="93"/>
      <c r="F15" s="89"/>
      <c r="G15" s="89"/>
      <c r="H15" s="24"/>
      <c r="I15" s="34"/>
      <c r="J15" s="23"/>
      <c r="K15" s="23"/>
      <c r="L15" s="23"/>
    </row>
    <row r="16" spans="1:14">
      <c r="A16" s="98">
        <v>470700</v>
      </c>
      <c r="B16" s="96" t="s">
        <v>13</v>
      </c>
      <c r="C16" s="94">
        <f>24166041/1000</f>
        <v>24166.041000000001</v>
      </c>
      <c r="D16" s="94">
        <f>24673003/1000</f>
        <v>24673.003000000001</v>
      </c>
      <c r="E16" s="94">
        <v>23222.797999999999</v>
      </c>
      <c r="F16" s="89">
        <f>25810346/1000</f>
        <v>25810.346000000001</v>
      </c>
      <c r="G16" s="89">
        <f>29071125/1000</f>
        <v>29071.125</v>
      </c>
      <c r="H16" s="24"/>
      <c r="I16" s="5"/>
      <c r="J16" s="23"/>
      <c r="K16" s="23"/>
      <c r="L16" s="5"/>
    </row>
    <row r="17" spans="1:13">
      <c r="A17" s="98"/>
      <c r="B17" s="97"/>
      <c r="C17" s="94"/>
      <c r="D17" s="94"/>
      <c r="E17" s="94"/>
      <c r="F17" s="89"/>
      <c r="G17" s="89"/>
      <c r="H17" s="24"/>
      <c r="I17" s="25"/>
      <c r="J17" s="33"/>
      <c r="K17" s="33"/>
      <c r="L17" s="33"/>
      <c r="M17" s="33"/>
    </row>
    <row r="18" spans="1:13">
      <c r="A18" s="31">
        <v>700100</v>
      </c>
      <c r="B18" s="75" t="s">
        <v>14</v>
      </c>
      <c r="C18" s="35" t="s">
        <v>9</v>
      </c>
      <c r="D18" s="22">
        <f>1922499/1000</f>
        <v>1922.499</v>
      </c>
      <c r="E18" s="19">
        <v>3787.683</v>
      </c>
      <c r="F18" s="30">
        <f>2846464/1000</f>
        <v>2846.4639999999999</v>
      </c>
      <c r="G18" s="30">
        <f>4109997/1000</f>
        <v>4109.9970000000003</v>
      </c>
      <c r="H18" s="24"/>
      <c r="I18" s="5"/>
      <c r="J18" s="23"/>
      <c r="K18" s="23"/>
      <c r="L18" s="5"/>
    </row>
    <row r="19" spans="1:13">
      <c r="A19" s="95">
        <v>711200</v>
      </c>
      <c r="B19" s="96" t="s">
        <v>15</v>
      </c>
      <c r="C19" s="94">
        <v>0.96099999999999997</v>
      </c>
      <c r="D19" s="94">
        <f>1045/1000</f>
        <v>1.0449999999999999</v>
      </c>
      <c r="E19" s="99">
        <v>0.55800000000000005</v>
      </c>
      <c r="F19" s="89">
        <f>1311/1000</f>
        <v>1.3109999999999999</v>
      </c>
      <c r="G19" s="89">
        <f>949/1000</f>
        <v>0.94899999999999995</v>
      </c>
      <c r="H19" s="24"/>
      <c r="I19" s="5"/>
      <c r="J19" s="23"/>
      <c r="K19" s="23"/>
      <c r="L19" s="5"/>
    </row>
    <row r="20" spans="1:13">
      <c r="A20" s="95"/>
      <c r="B20" s="96"/>
      <c r="C20" s="94"/>
      <c r="D20" s="94"/>
      <c r="E20" s="99"/>
      <c r="F20" s="89"/>
      <c r="G20" s="89"/>
      <c r="H20" s="24"/>
      <c r="I20" s="5"/>
      <c r="J20" s="23"/>
      <c r="K20" s="23"/>
      <c r="L20" s="5"/>
    </row>
    <row r="21" spans="1:13">
      <c r="A21" s="95"/>
      <c r="B21" s="96"/>
      <c r="C21" s="94"/>
      <c r="D21" s="94"/>
      <c r="E21" s="99"/>
      <c r="F21" s="89"/>
      <c r="G21" s="89"/>
      <c r="H21" s="24"/>
      <c r="I21" s="5"/>
      <c r="J21" s="23"/>
      <c r="K21" s="23"/>
      <c r="L21" s="5"/>
    </row>
    <row r="22" spans="1:13">
      <c r="A22" s="95"/>
      <c r="B22" s="96"/>
      <c r="C22" s="94"/>
      <c r="D22" s="94"/>
      <c r="E22" s="99"/>
      <c r="F22" s="89"/>
      <c r="G22" s="89"/>
      <c r="H22" s="24"/>
      <c r="I22" s="5"/>
      <c r="J22" s="23"/>
      <c r="K22" s="23"/>
      <c r="L22" s="5"/>
    </row>
    <row r="23" spans="1:13">
      <c r="A23" s="95"/>
      <c r="B23" s="96"/>
      <c r="C23" s="94"/>
      <c r="D23" s="94"/>
      <c r="E23" s="99"/>
      <c r="F23" s="89"/>
      <c r="G23" s="89"/>
      <c r="H23" s="24"/>
      <c r="I23" s="5"/>
      <c r="J23" s="23"/>
      <c r="K23" s="23"/>
      <c r="L23" s="5"/>
    </row>
    <row r="24" spans="1:13">
      <c r="A24" s="95"/>
      <c r="B24" s="96"/>
      <c r="C24" s="94"/>
      <c r="D24" s="94"/>
      <c r="E24" s="99"/>
      <c r="F24" s="89"/>
      <c r="G24" s="89"/>
      <c r="H24" s="24"/>
      <c r="I24" s="5"/>
      <c r="J24" s="23"/>
      <c r="K24" s="23"/>
      <c r="L24" s="23"/>
    </row>
    <row r="25" spans="1:13">
      <c r="A25" s="95">
        <v>720400</v>
      </c>
      <c r="B25" s="96" t="s">
        <v>16</v>
      </c>
      <c r="C25" s="94">
        <f>311258583/1000</f>
        <v>311258.58299999998</v>
      </c>
      <c r="D25" s="88">
        <f>304055556/1000</f>
        <v>304055.55599999998</v>
      </c>
      <c r="E25" s="88">
        <v>195704.05</v>
      </c>
      <c r="F25" s="89">
        <f>213704135/1000</f>
        <v>213704.13500000001</v>
      </c>
      <c r="G25" s="89">
        <f>318770165/1000</f>
        <v>318770.16499999998</v>
      </c>
      <c r="H25" s="24"/>
      <c r="I25" s="5"/>
      <c r="J25" s="23"/>
      <c r="K25" s="23"/>
      <c r="L25" s="5"/>
    </row>
    <row r="26" spans="1:13">
      <c r="A26" s="95"/>
      <c r="B26" s="96"/>
      <c r="C26" s="94"/>
      <c r="D26" s="88"/>
      <c r="E26" s="88"/>
      <c r="F26" s="89"/>
      <c r="G26" s="89"/>
      <c r="H26" s="24"/>
      <c r="I26" s="25"/>
      <c r="J26" s="23"/>
      <c r="K26" s="23"/>
      <c r="L26" s="23"/>
    </row>
    <row r="27" spans="1:13">
      <c r="A27" s="95"/>
      <c r="B27" s="96"/>
      <c r="C27" s="94"/>
      <c r="D27" s="88"/>
      <c r="E27" s="88"/>
      <c r="F27" s="89"/>
      <c r="G27" s="89"/>
      <c r="H27" s="24"/>
      <c r="I27" s="33"/>
      <c r="J27" s="33"/>
      <c r="K27" s="33"/>
      <c r="L27" s="33"/>
      <c r="M27" s="33"/>
    </row>
    <row r="28" spans="1:13">
      <c r="A28" s="31">
        <v>740400</v>
      </c>
      <c r="B28" s="75" t="s">
        <v>17</v>
      </c>
      <c r="C28" s="22">
        <v>6456.8909999999996</v>
      </c>
      <c r="D28" s="22">
        <f>6404136/1000</f>
        <v>6404.1360000000004</v>
      </c>
      <c r="E28" s="19">
        <v>4804.7380000000003</v>
      </c>
      <c r="F28" s="30">
        <f>5152671/1000</f>
        <v>5152.6710000000003</v>
      </c>
      <c r="G28" s="30">
        <f>5483732/1000</f>
        <v>5483.732</v>
      </c>
      <c r="H28" s="24"/>
      <c r="I28" s="33"/>
      <c r="J28" s="33"/>
      <c r="K28" s="33"/>
      <c r="L28" s="33"/>
      <c r="M28" s="33"/>
    </row>
    <row r="29" spans="1:13">
      <c r="A29" s="31">
        <v>760200</v>
      </c>
      <c r="B29" s="75" t="s">
        <v>18</v>
      </c>
      <c r="C29" s="22">
        <v>16353.119000000001</v>
      </c>
      <c r="D29" s="22">
        <f>17684301/1000</f>
        <v>17684.300999999999</v>
      </c>
      <c r="E29" s="19">
        <v>15348.788</v>
      </c>
      <c r="F29" s="30">
        <f>17633381/1000</f>
        <v>17633.381000000001</v>
      </c>
      <c r="G29" s="30">
        <f>19234829/1000</f>
        <v>19234.829000000002</v>
      </c>
      <c r="H29" s="24"/>
      <c r="I29" s="33"/>
      <c r="J29" s="33"/>
      <c r="K29" s="33"/>
      <c r="L29" s="33"/>
      <c r="M29" s="33"/>
    </row>
    <row r="30" spans="1:13">
      <c r="A30" s="38">
        <v>780200</v>
      </c>
      <c r="B30" s="75" t="s">
        <v>19</v>
      </c>
      <c r="C30" s="22">
        <v>14.837999999999999</v>
      </c>
      <c r="D30" s="28">
        <f>569442/1000</f>
        <v>569.44200000000001</v>
      </c>
      <c r="E30" s="29">
        <v>237.71799999999999</v>
      </c>
      <c r="F30" s="39" t="s">
        <v>9</v>
      </c>
      <c r="G30" s="39" t="s">
        <v>9</v>
      </c>
      <c r="H30" s="40"/>
      <c r="I30" s="33"/>
      <c r="J30" s="33"/>
      <c r="K30" s="33"/>
      <c r="L30" s="33"/>
      <c r="M30" s="33"/>
    </row>
    <row r="31" spans="1:13" hidden="1">
      <c r="A31" s="36" t="s">
        <v>20</v>
      </c>
      <c r="B31" s="32" t="s">
        <v>21</v>
      </c>
      <c r="C31" s="22"/>
      <c r="D31" s="28"/>
      <c r="E31" s="19"/>
      <c r="F31" s="41"/>
      <c r="G31" s="41"/>
      <c r="H31" s="38"/>
      <c r="I31" s="5"/>
      <c r="J31" s="23"/>
      <c r="K31" s="23"/>
      <c r="L31" s="23"/>
    </row>
    <row r="32" spans="1:13" hidden="1">
      <c r="A32" s="18">
        <v>800200</v>
      </c>
      <c r="B32" s="21" t="s">
        <v>22</v>
      </c>
      <c r="C32" s="22"/>
      <c r="D32" s="28"/>
      <c r="E32" s="19"/>
      <c r="F32" s="41"/>
      <c r="G32" s="41"/>
      <c r="H32" s="38"/>
      <c r="I32" s="5"/>
      <c r="J32" s="23"/>
      <c r="K32" s="23"/>
      <c r="L32" s="23"/>
    </row>
    <row r="33" spans="1:12" hidden="1">
      <c r="A33" s="18">
        <v>810197</v>
      </c>
      <c r="B33" s="21" t="s">
        <v>23</v>
      </c>
      <c r="C33" s="22"/>
      <c r="D33" s="28"/>
      <c r="E33" s="19"/>
      <c r="F33" s="41"/>
      <c r="G33" s="41"/>
      <c r="H33" s="38"/>
      <c r="I33" s="5"/>
      <c r="J33" s="23"/>
      <c r="K33" s="23"/>
      <c r="L33" s="23"/>
    </row>
    <row r="34" spans="1:12" hidden="1">
      <c r="A34" s="18">
        <v>810297</v>
      </c>
      <c r="B34" s="21" t="s">
        <v>24</v>
      </c>
      <c r="C34" s="22"/>
      <c r="D34" s="28"/>
      <c r="E34" s="19"/>
      <c r="F34" s="41"/>
      <c r="G34" s="41"/>
      <c r="H34" s="38"/>
      <c r="I34" s="5"/>
      <c r="J34" s="23"/>
      <c r="K34" s="23"/>
      <c r="L34" s="23"/>
    </row>
    <row r="35" spans="1:12" hidden="1">
      <c r="A35" s="18">
        <v>810330</v>
      </c>
      <c r="B35" s="21" t="s">
        <v>25</v>
      </c>
      <c r="C35" s="22"/>
      <c r="D35" s="28"/>
      <c r="E35" s="19"/>
      <c r="F35" s="41"/>
      <c r="G35" s="41"/>
      <c r="H35" s="38"/>
      <c r="I35" s="5"/>
      <c r="J35" s="23"/>
      <c r="K35" s="23"/>
      <c r="L35" s="23"/>
    </row>
    <row r="36" spans="1:12" hidden="1">
      <c r="A36" s="18">
        <v>810420</v>
      </c>
      <c r="B36" s="21" t="s">
        <v>26</v>
      </c>
      <c r="C36" s="22"/>
      <c r="D36" s="28"/>
      <c r="E36" s="19"/>
      <c r="F36" s="41"/>
      <c r="G36" s="41"/>
      <c r="H36" s="38"/>
      <c r="I36" s="5"/>
      <c r="J36" s="23"/>
      <c r="K36" s="23"/>
      <c r="L36" s="23"/>
    </row>
    <row r="37" spans="1:12" hidden="1">
      <c r="A37" s="18">
        <v>810530</v>
      </c>
      <c r="B37" s="21" t="s">
        <v>27</v>
      </c>
      <c r="C37" s="22"/>
      <c r="D37" s="28"/>
      <c r="E37" s="19"/>
      <c r="F37" s="41"/>
      <c r="G37" s="41"/>
      <c r="H37" s="38"/>
      <c r="I37" s="5"/>
      <c r="J37" s="23"/>
      <c r="K37" s="23"/>
      <c r="L37" s="23"/>
    </row>
    <row r="38" spans="1:12" hidden="1">
      <c r="A38" s="18">
        <v>810600</v>
      </c>
      <c r="B38" s="21" t="s">
        <v>28</v>
      </c>
      <c r="C38" s="22"/>
      <c r="D38" s="28"/>
      <c r="E38" s="19"/>
      <c r="F38" s="41"/>
      <c r="G38" s="41"/>
      <c r="H38" s="38"/>
      <c r="I38" s="5"/>
      <c r="J38" s="23"/>
      <c r="K38" s="23"/>
      <c r="L38" s="23"/>
    </row>
    <row r="39" spans="1:12" hidden="1">
      <c r="A39" s="18">
        <v>810730</v>
      </c>
      <c r="B39" s="21" t="s">
        <v>29</v>
      </c>
      <c r="C39" s="22"/>
      <c r="D39" s="28"/>
      <c r="E39" s="19"/>
      <c r="F39" s="41"/>
      <c r="G39" s="41"/>
      <c r="H39" s="38"/>
      <c r="I39" s="5"/>
      <c r="J39" s="23"/>
      <c r="K39" s="23"/>
      <c r="L39" s="23"/>
    </row>
    <row r="40" spans="1:12" hidden="1">
      <c r="A40" s="18">
        <v>810830</v>
      </c>
      <c r="B40" s="21" t="s">
        <v>30</v>
      </c>
      <c r="C40" s="22"/>
      <c r="D40" s="28"/>
      <c r="E40" s="19"/>
      <c r="F40" s="41"/>
      <c r="G40" s="41"/>
      <c r="H40" s="38"/>
      <c r="I40" s="5"/>
      <c r="J40" s="23"/>
      <c r="K40" s="23"/>
      <c r="L40" s="23"/>
    </row>
    <row r="41" spans="1:12" hidden="1">
      <c r="A41" s="18">
        <v>810930</v>
      </c>
      <c r="B41" s="21" t="s">
        <v>31</v>
      </c>
      <c r="C41" s="22"/>
      <c r="D41" s="28"/>
      <c r="E41" s="19"/>
      <c r="F41" s="41"/>
      <c r="G41" s="41"/>
      <c r="H41" s="38"/>
      <c r="I41" s="5"/>
      <c r="J41" s="23"/>
      <c r="K41" s="23"/>
      <c r="L41" s="23"/>
    </row>
    <row r="42" spans="1:12" hidden="1">
      <c r="A42" s="18">
        <v>811020</v>
      </c>
      <c r="B42" s="21" t="s">
        <v>32</v>
      </c>
      <c r="C42" s="22"/>
      <c r="D42" s="28"/>
      <c r="E42" s="19"/>
      <c r="F42" s="41"/>
      <c r="G42" s="41"/>
      <c r="H42" s="38"/>
      <c r="I42" s="5"/>
      <c r="J42" s="23"/>
      <c r="K42" s="23"/>
      <c r="L42" s="23"/>
    </row>
    <row r="43" spans="1:12" hidden="1">
      <c r="A43" s="18">
        <v>811100</v>
      </c>
      <c r="B43" s="21" t="s">
        <v>33</v>
      </c>
      <c r="C43" s="22"/>
      <c r="D43" s="28"/>
      <c r="E43" s="19"/>
      <c r="F43" s="41"/>
      <c r="G43" s="41"/>
      <c r="H43" s="38"/>
      <c r="I43" s="5"/>
      <c r="J43" s="23"/>
      <c r="K43" s="23"/>
      <c r="L43" s="23"/>
    </row>
    <row r="44" spans="1:12" hidden="1">
      <c r="A44" s="18">
        <v>811213</v>
      </c>
      <c r="B44" s="21" t="s">
        <v>34</v>
      </c>
      <c r="C44" s="22"/>
      <c r="D44" s="28"/>
      <c r="E44" s="19"/>
      <c r="F44" s="41"/>
      <c r="G44" s="41"/>
      <c r="H44" s="38"/>
      <c r="I44" s="5"/>
      <c r="J44" s="23"/>
      <c r="K44" s="23"/>
      <c r="L44" s="23"/>
    </row>
    <row r="45" spans="1:12" hidden="1">
      <c r="A45" s="18">
        <v>811222</v>
      </c>
      <c r="B45" s="21" t="s">
        <v>35</v>
      </c>
      <c r="C45" s="22"/>
      <c r="D45" s="28"/>
      <c r="E45" s="19"/>
      <c r="F45" s="41"/>
      <c r="G45" s="41"/>
      <c r="H45" s="38"/>
      <c r="I45" s="5"/>
      <c r="J45" s="23"/>
      <c r="K45" s="23"/>
      <c r="L45" s="23"/>
    </row>
    <row r="46" spans="1:12" hidden="1">
      <c r="A46" s="18">
        <v>811252</v>
      </c>
      <c r="B46" s="21" t="s">
        <v>36</v>
      </c>
      <c r="C46" s="22"/>
      <c r="D46" s="28"/>
      <c r="E46" s="19"/>
      <c r="F46" s="41"/>
      <c r="G46" s="41"/>
      <c r="H46" s="38"/>
      <c r="I46" s="5"/>
      <c r="J46" s="23"/>
      <c r="K46" s="23"/>
      <c r="L46" s="23"/>
    </row>
    <row r="47" spans="1:12" hidden="1">
      <c r="A47" s="36" t="s">
        <v>37</v>
      </c>
      <c r="B47" s="32" t="s">
        <v>38</v>
      </c>
      <c r="C47" s="22"/>
      <c r="D47" s="28"/>
      <c r="E47" s="19"/>
      <c r="F47" s="41"/>
      <c r="G47" s="41"/>
      <c r="H47" s="38"/>
      <c r="I47" s="5"/>
      <c r="J47" s="23"/>
      <c r="K47" s="23"/>
      <c r="L47" s="23"/>
    </row>
    <row r="48" spans="1:12" ht="12.75" hidden="1" customHeight="1">
      <c r="A48" s="42" t="s">
        <v>39</v>
      </c>
      <c r="B48" s="32" t="s">
        <v>40</v>
      </c>
      <c r="C48" s="35"/>
      <c r="D48" s="35"/>
      <c r="E48" s="19"/>
      <c r="F48" s="43"/>
      <c r="G48" s="43"/>
      <c r="I48" s="5"/>
      <c r="J48" s="5"/>
      <c r="K48" s="5"/>
      <c r="L48" s="5"/>
    </row>
    <row r="49" spans="1:12" ht="12.75" hidden="1" customHeight="1">
      <c r="A49" s="37"/>
      <c r="B49" s="32" t="s">
        <v>41</v>
      </c>
      <c r="C49" s="35"/>
      <c r="D49" s="35"/>
      <c r="E49" s="19"/>
      <c r="F49" s="43"/>
      <c r="G49" s="43"/>
      <c r="I49" s="5"/>
      <c r="J49" s="5"/>
      <c r="K49" s="5"/>
      <c r="L49" s="5"/>
    </row>
    <row r="50" spans="1:12" ht="12.75" hidden="1" customHeight="1">
      <c r="A50" s="37"/>
      <c r="B50" s="32" t="s">
        <v>42</v>
      </c>
      <c r="C50" s="35"/>
      <c r="D50" s="35"/>
      <c r="E50" s="19"/>
      <c r="F50" s="43"/>
      <c r="G50" s="43"/>
      <c r="I50" s="5"/>
      <c r="J50" s="5"/>
      <c r="K50" s="5"/>
      <c r="L50" s="5"/>
    </row>
    <row r="51" spans="1:12" ht="12.75" hidden="1" customHeight="1">
      <c r="A51" s="37"/>
      <c r="B51" s="32" t="s">
        <v>43</v>
      </c>
      <c r="C51" s="35"/>
      <c r="D51" s="35"/>
      <c r="E51" s="19"/>
      <c r="F51" s="43"/>
      <c r="G51" s="43"/>
      <c r="I51" s="5"/>
      <c r="J51" s="5"/>
      <c r="K51" s="5"/>
      <c r="L51" s="5"/>
    </row>
    <row r="52" spans="1:12" ht="12.75" hidden="1" customHeight="1">
      <c r="A52" s="36" t="s">
        <v>44</v>
      </c>
      <c r="B52" s="32" t="s">
        <v>40</v>
      </c>
      <c r="C52" s="35"/>
      <c r="D52" s="35"/>
      <c r="E52" s="19"/>
      <c r="F52" s="43"/>
      <c r="G52" s="43"/>
      <c r="I52" s="5"/>
      <c r="J52" s="5"/>
      <c r="K52" s="5"/>
      <c r="L52" s="5"/>
    </row>
    <row r="53" spans="1:12" ht="12.75" hidden="1" customHeight="1">
      <c r="A53" s="37"/>
      <c r="B53" s="32" t="s">
        <v>41</v>
      </c>
      <c r="C53" s="35"/>
      <c r="D53" s="35"/>
      <c r="E53" s="19"/>
      <c r="F53" s="43"/>
      <c r="G53" s="43"/>
      <c r="I53" s="5"/>
      <c r="J53" s="5"/>
      <c r="K53" s="5"/>
      <c r="L53" s="5"/>
    </row>
    <row r="54" spans="1:12" ht="12.75" hidden="1" customHeight="1">
      <c r="A54" s="37"/>
      <c r="B54" s="32" t="s">
        <v>42</v>
      </c>
      <c r="C54" s="35"/>
      <c r="D54" s="35"/>
      <c r="E54" s="19"/>
      <c r="F54" s="43"/>
      <c r="G54" s="43"/>
      <c r="I54" s="5"/>
      <c r="J54" s="5"/>
      <c r="K54" s="5"/>
      <c r="L54" s="5"/>
    </row>
    <row r="55" spans="1:12" ht="12.75" hidden="1" customHeight="1">
      <c r="A55" s="37"/>
      <c r="B55" s="32" t="s">
        <v>45</v>
      </c>
      <c r="C55" s="35"/>
      <c r="D55" s="35"/>
      <c r="E55" s="19"/>
      <c r="F55" s="43"/>
      <c r="G55" s="43"/>
      <c r="I55" s="5"/>
      <c r="J55" s="5"/>
      <c r="K55" s="5"/>
      <c r="L55" s="5"/>
    </row>
    <row r="56" spans="1:12" ht="12.75" hidden="1" customHeight="1">
      <c r="A56" s="37"/>
      <c r="B56" s="32" t="s">
        <v>46</v>
      </c>
      <c r="C56" s="35"/>
      <c r="D56" s="35"/>
      <c r="E56" s="19"/>
      <c r="F56" s="43"/>
      <c r="G56" s="43"/>
      <c r="I56" s="5"/>
      <c r="J56" s="5"/>
      <c r="K56" s="5"/>
      <c r="L56" s="5"/>
    </row>
    <row r="57" spans="1:12" ht="12.75" hidden="1" customHeight="1">
      <c r="A57" s="36" t="s">
        <v>47</v>
      </c>
      <c r="B57" s="32" t="s">
        <v>40</v>
      </c>
      <c r="C57" s="35"/>
      <c r="D57" s="35"/>
      <c r="E57" s="19"/>
      <c r="F57" s="43"/>
      <c r="G57" s="43"/>
      <c r="I57" s="5"/>
      <c r="J57" s="5"/>
      <c r="K57" s="5"/>
      <c r="L57" s="5"/>
    </row>
    <row r="58" spans="1:12" ht="12.75" hidden="1" customHeight="1">
      <c r="A58" s="37"/>
      <c r="B58" s="32" t="s">
        <v>41</v>
      </c>
      <c r="C58" s="35"/>
      <c r="D58" s="35"/>
      <c r="E58" s="19"/>
      <c r="F58" s="43"/>
      <c r="G58" s="43"/>
      <c r="I58" s="5"/>
      <c r="J58" s="5"/>
      <c r="K58" s="5"/>
      <c r="L58" s="5"/>
    </row>
    <row r="59" spans="1:12" ht="12.75" hidden="1" customHeight="1">
      <c r="A59" s="37"/>
      <c r="B59" s="32" t="s">
        <v>42</v>
      </c>
      <c r="C59" s="35"/>
      <c r="D59" s="35"/>
      <c r="E59" s="19"/>
      <c r="F59" s="43"/>
      <c r="G59" s="43"/>
      <c r="I59" s="5"/>
      <c r="J59" s="5"/>
      <c r="K59" s="5"/>
      <c r="L59" s="5"/>
    </row>
    <row r="60" spans="1:12" ht="12.75" hidden="1" customHeight="1">
      <c r="A60" s="37"/>
      <c r="B60" s="32" t="s">
        <v>45</v>
      </c>
      <c r="C60" s="35"/>
      <c r="D60" s="35"/>
      <c r="E60" s="19"/>
      <c r="F60" s="43"/>
      <c r="G60" s="43"/>
      <c r="I60" s="5"/>
      <c r="J60" s="5"/>
      <c r="K60" s="5"/>
      <c r="L60" s="5"/>
    </row>
    <row r="61" spans="1:12" ht="12.75" hidden="1" customHeight="1">
      <c r="A61" s="37"/>
      <c r="B61" s="32" t="s">
        <v>48</v>
      </c>
      <c r="C61" s="35"/>
      <c r="D61" s="35"/>
      <c r="E61" s="19"/>
      <c r="F61" s="43"/>
      <c r="G61" s="43"/>
      <c r="I61" s="5"/>
      <c r="J61" s="5"/>
      <c r="K61" s="5"/>
      <c r="L61" s="5"/>
    </row>
    <row r="62" spans="1:12" ht="12.75" hidden="1" customHeight="1">
      <c r="A62" s="36" t="s">
        <v>49</v>
      </c>
      <c r="B62" s="32" t="s">
        <v>50</v>
      </c>
      <c r="C62" s="35"/>
      <c r="D62" s="35"/>
      <c r="E62" s="19"/>
      <c r="F62" s="43"/>
      <c r="G62" s="43"/>
      <c r="I62" s="5"/>
      <c r="J62" s="5"/>
      <c r="K62" s="5"/>
      <c r="L62" s="5"/>
    </row>
    <row r="63" spans="1:12" ht="12.75" hidden="1" customHeight="1">
      <c r="A63" s="37"/>
      <c r="B63" s="32" t="s">
        <v>51</v>
      </c>
      <c r="C63" s="35"/>
      <c r="D63" s="35"/>
      <c r="E63" s="19"/>
      <c r="F63" s="43"/>
      <c r="G63" s="43"/>
      <c r="I63" s="5"/>
      <c r="J63" s="5"/>
      <c r="K63" s="5"/>
      <c r="L63" s="5"/>
    </row>
    <row r="64" spans="1:12" ht="12.75" hidden="1" customHeight="1">
      <c r="A64" s="37"/>
      <c r="B64" s="32" t="s">
        <v>52</v>
      </c>
      <c r="C64" s="35"/>
      <c r="D64" s="35"/>
      <c r="E64" s="19"/>
      <c r="F64" s="43"/>
      <c r="G64" s="43"/>
      <c r="I64" s="5"/>
      <c r="J64" s="5"/>
      <c r="K64" s="5"/>
      <c r="L64" s="5"/>
    </row>
    <row r="65" spans="1:14" ht="12.75" hidden="1" customHeight="1">
      <c r="A65" s="37"/>
      <c r="B65" s="32" t="s">
        <v>53</v>
      </c>
      <c r="C65" s="35"/>
      <c r="D65" s="35"/>
      <c r="E65" s="19"/>
      <c r="F65" s="43"/>
      <c r="G65" s="43"/>
      <c r="I65" s="5"/>
      <c r="J65" s="5"/>
      <c r="K65" s="5"/>
      <c r="L65" s="5"/>
    </row>
    <row r="66" spans="1:14" ht="12.75" hidden="1" customHeight="1">
      <c r="A66" s="37"/>
      <c r="B66" s="32" t="s">
        <v>54</v>
      </c>
      <c r="C66" s="35"/>
      <c r="D66" s="35"/>
      <c r="E66" s="19"/>
      <c r="F66" s="43"/>
      <c r="G66" s="43"/>
      <c r="I66" s="5"/>
      <c r="J66" s="5"/>
      <c r="K66" s="5"/>
      <c r="L66" s="5"/>
    </row>
    <row r="67" spans="1:14" ht="12.75" hidden="1" customHeight="1">
      <c r="A67" s="44">
        <v>85481000</v>
      </c>
      <c r="B67" s="27" t="s">
        <v>55</v>
      </c>
      <c r="C67" s="35"/>
      <c r="D67" s="35"/>
      <c r="E67" s="19"/>
      <c r="F67" s="43"/>
      <c r="G67" s="43"/>
      <c r="I67" s="5"/>
      <c r="J67" s="5"/>
      <c r="K67" s="5"/>
      <c r="L67" s="5"/>
    </row>
    <row r="68" spans="1:14" ht="12.75" hidden="1" customHeight="1">
      <c r="A68" s="5"/>
      <c r="B68" s="27" t="s">
        <v>56</v>
      </c>
      <c r="C68" s="35"/>
      <c r="D68" s="35"/>
      <c r="E68" s="19"/>
      <c r="F68" s="43"/>
      <c r="G68" s="43"/>
      <c r="I68" s="5"/>
      <c r="J68" s="5"/>
      <c r="K68" s="5"/>
      <c r="L68" s="5"/>
    </row>
    <row r="69" spans="1:14" ht="12.75" hidden="1" customHeight="1">
      <c r="A69" s="5"/>
      <c r="B69" s="21" t="s">
        <v>57</v>
      </c>
      <c r="C69" s="35"/>
      <c r="D69" s="35"/>
      <c r="E69" s="19"/>
      <c r="F69" s="43"/>
      <c r="G69" s="43"/>
      <c r="I69" s="5"/>
      <c r="J69" s="5"/>
      <c r="K69" s="5"/>
      <c r="L69" s="5"/>
    </row>
    <row r="70" spans="1:14" ht="7.5" customHeight="1">
      <c r="A70" s="4"/>
      <c r="B70" s="45"/>
      <c r="C70" s="45"/>
      <c r="D70" s="45"/>
      <c r="E70" s="46"/>
      <c r="F70" s="47"/>
      <c r="G70" s="47"/>
      <c r="I70" s="5"/>
      <c r="J70" s="5"/>
      <c r="K70" s="5"/>
      <c r="L70" s="5"/>
    </row>
    <row r="71" spans="1:14" ht="7.5" customHeight="1">
      <c r="A71" s="5"/>
      <c r="B71" s="5"/>
      <c r="C71" s="5"/>
      <c r="D71" s="5"/>
      <c r="E71" s="20"/>
      <c r="I71" s="5"/>
      <c r="J71" s="5"/>
      <c r="K71" s="5"/>
      <c r="L71" s="5"/>
    </row>
    <row r="72" spans="1:14" s="48" customFormat="1" ht="12.75" customHeight="1">
      <c r="A72" s="48" t="s">
        <v>58</v>
      </c>
      <c r="F72" s="49"/>
      <c r="G72" s="49"/>
      <c r="H72" s="49"/>
    </row>
    <row r="73" spans="1:14">
      <c r="A73" t="s">
        <v>59</v>
      </c>
    </row>
    <row r="74" spans="1:14">
      <c r="A74" s="50" t="s">
        <v>60</v>
      </c>
    </row>
    <row r="75" spans="1:14">
      <c r="A75" s="50" t="s">
        <v>61</v>
      </c>
    </row>
    <row r="76" spans="1:14">
      <c r="A76" s="50" t="s">
        <v>62</v>
      </c>
    </row>
    <row r="77" spans="1:14">
      <c r="A77" s="50"/>
    </row>
    <row r="78" spans="1:14" ht="16.5">
      <c r="A78" s="77" t="s">
        <v>70</v>
      </c>
      <c r="B78" s="77"/>
      <c r="C78" s="77"/>
      <c r="D78" s="77"/>
      <c r="E78" s="77"/>
      <c r="F78" s="77"/>
      <c r="G78" s="77"/>
      <c r="H78" s="1"/>
      <c r="I78" s="2"/>
      <c r="J78" s="2"/>
      <c r="K78" s="2"/>
      <c r="L78" s="2"/>
    </row>
    <row r="79" spans="1:14" ht="21" customHeight="1">
      <c r="A79" s="77"/>
      <c r="B79" s="77"/>
      <c r="C79" s="77"/>
      <c r="D79" s="77"/>
      <c r="E79" s="77"/>
      <c r="F79" s="77"/>
      <c r="G79" s="77"/>
      <c r="H79" s="1"/>
      <c r="I79" s="3"/>
      <c r="J79" s="3"/>
      <c r="K79" s="3"/>
      <c r="L79" s="3"/>
      <c r="M79" s="3"/>
      <c r="N79" s="3"/>
    </row>
    <row r="80" spans="1:14">
      <c r="A80" s="51"/>
      <c r="B80" s="51"/>
      <c r="C80" s="51"/>
      <c r="D80" s="51"/>
      <c r="E80" s="51"/>
      <c r="F80" s="51"/>
      <c r="G80" s="51"/>
      <c r="H80" s="2"/>
      <c r="I80" s="2"/>
      <c r="J80" s="2"/>
      <c r="K80" s="2"/>
      <c r="L80" s="2"/>
    </row>
    <row r="81" spans="1:14" ht="16.5" customHeight="1">
      <c r="A81" s="100" t="s">
        <v>0</v>
      </c>
      <c r="B81" s="81" t="s">
        <v>1</v>
      </c>
      <c r="C81" s="84" t="s">
        <v>68</v>
      </c>
      <c r="D81" s="85"/>
      <c r="E81" s="85"/>
      <c r="F81" s="85"/>
      <c r="G81" s="85"/>
      <c r="H81" s="76"/>
      <c r="I81" s="5"/>
      <c r="J81" s="5"/>
      <c r="K81" s="5"/>
      <c r="L81" s="5"/>
    </row>
    <row r="82" spans="1:14" ht="16.5" customHeight="1">
      <c r="A82" s="101"/>
      <c r="B82" s="82"/>
      <c r="C82" s="86"/>
      <c r="D82" s="86"/>
      <c r="E82" s="86"/>
      <c r="F82" s="86"/>
      <c r="G82" s="86"/>
      <c r="H82" s="76"/>
      <c r="I82" s="52"/>
      <c r="J82" s="52"/>
      <c r="K82" s="52"/>
      <c r="L82" s="52"/>
      <c r="M82" s="52"/>
      <c r="N82" s="52"/>
    </row>
    <row r="83" spans="1:14" ht="22.5" customHeight="1">
      <c r="A83" s="102"/>
      <c r="B83" s="83"/>
      <c r="C83" s="7">
        <v>2013</v>
      </c>
      <c r="D83" s="7">
        <v>2014</v>
      </c>
      <c r="E83" s="7">
        <v>2015</v>
      </c>
      <c r="F83" s="8" t="s">
        <v>2</v>
      </c>
      <c r="G83" s="8" t="s">
        <v>3</v>
      </c>
      <c r="H83" s="52"/>
      <c r="I83" s="5"/>
      <c r="K83" s="2"/>
      <c r="L83" s="2"/>
    </row>
    <row r="84" spans="1:14">
      <c r="B84" s="9"/>
      <c r="C84" s="21"/>
      <c r="D84" s="21"/>
      <c r="E84" s="11"/>
      <c r="F84" s="11"/>
      <c r="G84" s="11"/>
    </row>
    <row r="85" spans="1:14" ht="15.75">
      <c r="B85" s="12" t="s">
        <v>63</v>
      </c>
      <c r="C85" s="53">
        <f>SUM(C86:C146)</f>
        <v>127995420</v>
      </c>
      <c r="D85" s="53">
        <f>SUM(D86:D146)</f>
        <v>136987981</v>
      </c>
      <c r="E85" s="54">
        <f>SUM(E86:E146)</f>
        <v>97097936</v>
      </c>
      <c r="F85" s="54">
        <f>SUM(F86:F146)</f>
        <v>93931128</v>
      </c>
      <c r="G85" s="54">
        <f>SUM(G86:G146)</f>
        <v>93851443</v>
      </c>
      <c r="H85" s="55"/>
      <c r="I85" s="56"/>
    </row>
    <row r="86" spans="1:14" ht="12.75" customHeight="1">
      <c r="A86" s="103" t="s">
        <v>5</v>
      </c>
      <c r="B86" s="96" t="s">
        <v>6</v>
      </c>
      <c r="C86" s="104">
        <v>28435950</v>
      </c>
      <c r="D86" s="105">
        <f>(46216867-5157698)</f>
        <v>41059169</v>
      </c>
      <c r="E86" s="105">
        <v>28806256</v>
      </c>
      <c r="F86" s="106">
        <f>(29212323-596536)</f>
        <v>28615787</v>
      </c>
      <c r="G86" s="106">
        <f>(29212323-596536)</f>
        <v>28615787</v>
      </c>
      <c r="H86" s="23"/>
    </row>
    <row r="87" spans="1:14" ht="12.75" customHeight="1">
      <c r="A87" s="103"/>
      <c r="B87" s="97"/>
      <c r="C87" s="104"/>
      <c r="D87" s="105"/>
      <c r="E87" s="105"/>
      <c r="F87" s="106"/>
      <c r="G87" s="106"/>
      <c r="H87" s="23"/>
    </row>
    <row r="88" spans="1:14" ht="12.75" customHeight="1">
      <c r="A88" s="26">
        <v>271099</v>
      </c>
      <c r="B88" s="75" t="s">
        <v>8</v>
      </c>
      <c r="C88" s="57">
        <v>344344</v>
      </c>
      <c r="D88" s="59">
        <v>361670</v>
      </c>
      <c r="E88" s="60">
        <v>146544</v>
      </c>
      <c r="F88" s="61" t="s">
        <v>9</v>
      </c>
      <c r="G88" s="61" t="s">
        <v>9</v>
      </c>
      <c r="H88" s="62"/>
    </row>
    <row r="89" spans="1:14" ht="12.75" customHeight="1">
      <c r="A89" s="26">
        <v>391500</v>
      </c>
      <c r="B89" s="75" t="s">
        <v>10</v>
      </c>
      <c r="C89" s="57">
        <v>597161</v>
      </c>
      <c r="D89" s="57">
        <v>673339</v>
      </c>
      <c r="E89" s="58">
        <v>765464</v>
      </c>
      <c r="F89" s="58">
        <v>917146</v>
      </c>
      <c r="G89" s="58">
        <v>917146</v>
      </c>
      <c r="H89" s="23"/>
    </row>
    <row r="90" spans="1:14" ht="12.75" customHeight="1">
      <c r="A90" s="90" t="s">
        <v>11</v>
      </c>
      <c r="B90" s="91" t="s">
        <v>12</v>
      </c>
      <c r="C90" s="107" t="s">
        <v>9</v>
      </c>
      <c r="D90" s="104">
        <v>126</v>
      </c>
      <c r="E90" s="107" t="s">
        <v>9</v>
      </c>
      <c r="F90" s="108" t="s">
        <v>9</v>
      </c>
      <c r="G90" s="108" t="s">
        <v>9</v>
      </c>
      <c r="H90" s="62"/>
    </row>
    <row r="91" spans="1:14" ht="12.75" customHeight="1">
      <c r="A91" s="90"/>
      <c r="B91" s="92"/>
      <c r="C91" s="107"/>
      <c r="D91" s="104"/>
      <c r="E91" s="107"/>
      <c r="F91" s="109"/>
      <c r="G91" s="109"/>
      <c r="H91" s="63"/>
    </row>
    <row r="92" spans="1:14" ht="12.75" customHeight="1">
      <c r="A92" s="90"/>
      <c r="B92" s="92"/>
      <c r="C92" s="107"/>
      <c r="D92" s="104"/>
      <c r="E92" s="107"/>
      <c r="F92" s="109"/>
      <c r="G92" s="109"/>
      <c r="H92" s="63"/>
    </row>
    <row r="93" spans="1:14" ht="12.75" customHeight="1">
      <c r="A93" s="111">
        <v>470700</v>
      </c>
      <c r="B93" s="96" t="s">
        <v>13</v>
      </c>
      <c r="C93" s="104">
        <v>2038040</v>
      </c>
      <c r="D93" s="110">
        <v>2080319</v>
      </c>
      <c r="E93" s="104">
        <v>2105545</v>
      </c>
      <c r="F93" s="106">
        <v>2063060</v>
      </c>
      <c r="G93" s="106">
        <v>1983375</v>
      </c>
      <c r="H93" s="23"/>
    </row>
    <row r="94" spans="1:14" ht="12.75" customHeight="1">
      <c r="A94" s="111"/>
      <c r="B94" s="97"/>
      <c r="C94" s="104"/>
      <c r="D94" s="110"/>
      <c r="E94" s="104"/>
      <c r="F94" s="106"/>
      <c r="G94" s="106"/>
      <c r="H94" s="23"/>
    </row>
    <row r="95" spans="1:14" ht="12.75" customHeight="1">
      <c r="A95" s="26">
        <v>700100</v>
      </c>
      <c r="B95" s="75" t="s">
        <v>14</v>
      </c>
      <c r="C95" s="35" t="s">
        <v>9</v>
      </c>
      <c r="D95" s="57">
        <v>97171</v>
      </c>
      <c r="E95" s="58">
        <v>198073</v>
      </c>
      <c r="F95" s="58">
        <v>146699</v>
      </c>
      <c r="G95" s="58">
        <v>146699</v>
      </c>
      <c r="H95" s="23"/>
    </row>
    <row r="96" spans="1:14" ht="12.75" customHeight="1">
      <c r="A96" s="103">
        <v>711200</v>
      </c>
      <c r="B96" s="96" t="s">
        <v>15</v>
      </c>
      <c r="C96" s="104">
        <v>8183480</v>
      </c>
      <c r="D96" s="110">
        <v>4776352</v>
      </c>
      <c r="E96" s="104">
        <v>3690048</v>
      </c>
      <c r="F96" s="106">
        <v>4511106</v>
      </c>
      <c r="G96" s="106">
        <v>4511106</v>
      </c>
      <c r="H96" s="23"/>
    </row>
    <row r="97" spans="1:13" ht="12.75" customHeight="1">
      <c r="A97" s="103"/>
      <c r="B97" s="96"/>
      <c r="C97" s="104"/>
      <c r="D97" s="110"/>
      <c r="E97" s="104"/>
      <c r="F97" s="106"/>
      <c r="G97" s="106"/>
      <c r="H97" s="23"/>
    </row>
    <row r="98" spans="1:13" ht="12.75" customHeight="1">
      <c r="A98" s="103"/>
      <c r="B98" s="96"/>
      <c r="C98" s="104"/>
      <c r="D98" s="110"/>
      <c r="E98" s="104"/>
      <c r="F98" s="106"/>
      <c r="G98" s="106"/>
      <c r="H98" s="23"/>
    </row>
    <row r="99" spans="1:13" ht="12.75" customHeight="1">
      <c r="A99" s="103"/>
      <c r="B99" s="96"/>
      <c r="C99" s="104"/>
      <c r="D99" s="110"/>
      <c r="E99" s="104"/>
      <c r="F99" s="106"/>
      <c r="G99" s="106"/>
      <c r="H99" s="23"/>
    </row>
    <row r="100" spans="1:13" ht="12.75" customHeight="1">
      <c r="A100" s="103"/>
      <c r="B100" s="96"/>
      <c r="C100" s="104"/>
      <c r="D100" s="110"/>
      <c r="E100" s="104"/>
      <c r="F100" s="106"/>
      <c r="G100" s="106"/>
      <c r="H100" s="23"/>
    </row>
    <row r="101" spans="1:13" ht="12.75" customHeight="1">
      <c r="A101" s="103"/>
      <c r="B101" s="96"/>
      <c r="C101" s="104"/>
      <c r="D101" s="110"/>
      <c r="E101" s="104"/>
      <c r="F101" s="106"/>
      <c r="G101" s="106"/>
      <c r="H101" s="23"/>
    </row>
    <row r="102" spans="1:13" ht="12.75" customHeight="1">
      <c r="A102" s="103">
        <v>720400</v>
      </c>
      <c r="B102" s="96" t="s">
        <v>16</v>
      </c>
      <c r="C102" s="104">
        <v>45926106</v>
      </c>
      <c r="D102" s="110">
        <v>45689860</v>
      </c>
      <c r="E102" s="110">
        <v>28122956</v>
      </c>
      <c r="F102" s="112">
        <v>26308456</v>
      </c>
      <c r="G102" s="112">
        <v>26308456</v>
      </c>
      <c r="H102" s="65"/>
      <c r="I102" s="113"/>
      <c r="J102" s="113"/>
      <c r="K102" s="66"/>
      <c r="L102" s="66"/>
      <c r="M102" s="66"/>
    </row>
    <row r="103" spans="1:13" ht="12.75" customHeight="1">
      <c r="A103" s="103"/>
      <c r="B103" s="96"/>
      <c r="C103" s="104"/>
      <c r="D103" s="110"/>
      <c r="E103" s="110"/>
      <c r="F103" s="112"/>
      <c r="G103" s="112"/>
      <c r="H103" s="65"/>
      <c r="I103" s="5"/>
      <c r="J103" s="5"/>
      <c r="K103" s="5"/>
      <c r="L103" s="5"/>
      <c r="M103" s="5"/>
    </row>
    <row r="104" spans="1:13" ht="12.75" customHeight="1">
      <c r="A104" s="103"/>
      <c r="B104" s="96"/>
      <c r="C104" s="104"/>
      <c r="D104" s="110"/>
      <c r="E104" s="110"/>
      <c r="F104" s="112"/>
      <c r="G104" s="112"/>
      <c r="H104" s="65"/>
      <c r="I104" s="5"/>
      <c r="J104" s="5"/>
      <c r="K104" s="5"/>
      <c r="L104" s="5"/>
      <c r="M104" s="5"/>
    </row>
    <row r="105" spans="1:13" ht="12.75" customHeight="1">
      <c r="A105" s="26">
        <v>740400</v>
      </c>
      <c r="B105" s="75" t="s">
        <v>17</v>
      </c>
      <c r="C105" s="57">
        <v>25668593</v>
      </c>
      <c r="D105" s="59">
        <v>22748530</v>
      </c>
      <c r="E105" s="58">
        <v>16465618</v>
      </c>
      <c r="F105" s="67">
        <v>13898954</v>
      </c>
      <c r="G105" s="67">
        <v>13898954</v>
      </c>
      <c r="H105" s="65"/>
      <c r="I105" s="113"/>
      <c r="J105" s="113"/>
      <c r="K105" s="66"/>
      <c r="L105" s="66"/>
      <c r="M105" s="66"/>
    </row>
    <row r="106" spans="1:13" ht="12.75" customHeight="1">
      <c r="A106" s="18">
        <v>760200</v>
      </c>
      <c r="B106" s="75" t="s">
        <v>18</v>
      </c>
      <c r="C106" s="57">
        <v>16798475</v>
      </c>
      <c r="D106" s="59">
        <v>19099529</v>
      </c>
      <c r="E106" s="58">
        <v>16640210</v>
      </c>
      <c r="F106" s="61">
        <v>17469920</v>
      </c>
      <c r="G106" s="61">
        <v>17469920</v>
      </c>
      <c r="H106" s="62"/>
      <c r="I106" s="5"/>
      <c r="J106" s="5"/>
      <c r="K106" s="5"/>
      <c r="L106" s="5"/>
      <c r="M106" s="5"/>
    </row>
    <row r="107" spans="1:13" ht="12.75" customHeight="1">
      <c r="A107" s="18">
        <v>780200</v>
      </c>
      <c r="B107" s="75" t="s">
        <v>19</v>
      </c>
      <c r="C107" s="57">
        <v>3271</v>
      </c>
      <c r="D107" s="59">
        <v>401916</v>
      </c>
      <c r="E107" s="60">
        <v>157222</v>
      </c>
      <c r="F107" s="61" t="s">
        <v>9</v>
      </c>
      <c r="G107" s="61" t="s">
        <v>9</v>
      </c>
      <c r="H107" s="62"/>
      <c r="I107" s="5"/>
      <c r="J107" s="5"/>
      <c r="K107" s="5"/>
      <c r="L107" s="5"/>
      <c r="M107" s="5"/>
    </row>
    <row r="108" spans="1:13" ht="12.75" hidden="1" customHeight="1">
      <c r="A108" s="36" t="s">
        <v>20</v>
      </c>
      <c r="B108" s="32" t="s">
        <v>21</v>
      </c>
      <c r="C108" s="57"/>
      <c r="D108" s="59"/>
      <c r="E108" s="58"/>
      <c r="F108" s="58"/>
      <c r="G108" s="58"/>
      <c r="H108" s="23"/>
      <c r="I108" s="5"/>
      <c r="J108" s="5"/>
      <c r="K108" s="5"/>
      <c r="L108" s="5"/>
      <c r="M108" s="5"/>
    </row>
    <row r="109" spans="1:13" ht="12.75" hidden="1" customHeight="1">
      <c r="A109" s="18">
        <v>800200</v>
      </c>
      <c r="B109" s="21" t="s">
        <v>22</v>
      </c>
      <c r="C109" s="57"/>
      <c r="D109" s="59"/>
      <c r="E109" s="58"/>
      <c r="F109" s="58"/>
      <c r="G109" s="58"/>
      <c r="H109" s="23"/>
      <c r="I109" s="5"/>
      <c r="J109" s="5"/>
      <c r="K109" s="5"/>
      <c r="L109" s="5"/>
      <c r="M109" s="5"/>
    </row>
    <row r="110" spans="1:13" ht="12.75" hidden="1" customHeight="1">
      <c r="A110" s="18">
        <v>810197</v>
      </c>
      <c r="B110" s="21" t="s">
        <v>23</v>
      </c>
      <c r="C110" s="57"/>
      <c r="D110" s="59"/>
      <c r="E110" s="58"/>
      <c r="F110" s="58"/>
      <c r="G110" s="58"/>
      <c r="H110" s="23"/>
      <c r="I110" s="5"/>
      <c r="J110" s="5"/>
      <c r="K110" s="5"/>
      <c r="L110" s="5"/>
      <c r="M110" s="5"/>
    </row>
    <row r="111" spans="1:13" ht="12.75" hidden="1" customHeight="1">
      <c r="A111" s="18">
        <v>810297</v>
      </c>
      <c r="B111" s="21" t="s">
        <v>24</v>
      </c>
      <c r="C111" s="57"/>
      <c r="D111" s="59"/>
      <c r="E111" s="58"/>
      <c r="F111" s="58"/>
      <c r="G111" s="58"/>
      <c r="H111" s="23"/>
      <c r="I111" s="5"/>
      <c r="J111" s="5"/>
      <c r="K111" s="5"/>
      <c r="L111" s="5"/>
      <c r="M111" s="5"/>
    </row>
    <row r="112" spans="1:13" ht="12.75" hidden="1" customHeight="1">
      <c r="A112" s="18">
        <v>810330</v>
      </c>
      <c r="B112" s="21" t="s">
        <v>25</v>
      </c>
      <c r="C112" s="57"/>
      <c r="D112" s="59"/>
      <c r="E112" s="58"/>
      <c r="F112" s="58"/>
      <c r="G112" s="58"/>
      <c r="H112" s="23"/>
      <c r="I112" s="5"/>
      <c r="J112" s="5"/>
      <c r="K112" s="5"/>
      <c r="L112" s="5"/>
      <c r="M112" s="5"/>
    </row>
    <row r="113" spans="1:13" ht="12.75" hidden="1" customHeight="1">
      <c r="A113" s="18">
        <v>810420</v>
      </c>
      <c r="B113" s="21" t="s">
        <v>26</v>
      </c>
      <c r="C113" s="57"/>
      <c r="D113" s="59"/>
      <c r="E113" s="58"/>
      <c r="F113" s="58"/>
      <c r="G113" s="58"/>
      <c r="H113" s="23"/>
      <c r="I113" s="5"/>
      <c r="J113" s="5"/>
      <c r="K113" s="5"/>
      <c r="L113" s="5"/>
      <c r="M113" s="5"/>
    </row>
    <row r="114" spans="1:13" ht="12.75" hidden="1" customHeight="1">
      <c r="A114" s="18">
        <v>810530</v>
      </c>
      <c r="B114" s="21" t="s">
        <v>27</v>
      </c>
      <c r="C114" s="57"/>
      <c r="D114" s="59"/>
      <c r="E114" s="58"/>
      <c r="F114" s="58"/>
      <c r="G114" s="58"/>
      <c r="H114" s="23"/>
      <c r="I114" s="5"/>
      <c r="J114" s="5"/>
      <c r="K114" s="5"/>
      <c r="L114" s="5"/>
      <c r="M114" s="5"/>
    </row>
    <row r="115" spans="1:13" ht="12.75" hidden="1" customHeight="1">
      <c r="A115" s="18">
        <v>810600</v>
      </c>
      <c r="B115" s="21" t="s">
        <v>28</v>
      </c>
      <c r="C115" s="57"/>
      <c r="D115" s="59"/>
      <c r="E115" s="58"/>
      <c r="F115" s="58"/>
      <c r="G115" s="58"/>
      <c r="H115" s="23"/>
      <c r="I115" s="5"/>
      <c r="J115" s="5"/>
      <c r="K115" s="5"/>
      <c r="L115" s="5"/>
      <c r="M115" s="5"/>
    </row>
    <row r="116" spans="1:13" ht="12.75" hidden="1" customHeight="1">
      <c r="A116" s="18">
        <v>810730</v>
      </c>
      <c r="B116" s="21" t="s">
        <v>29</v>
      </c>
      <c r="C116" s="57"/>
      <c r="D116" s="59"/>
      <c r="E116" s="58"/>
      <c r="F116" s="58"/>
      <c r="G116" s="58"/>
      <c r="H116" s="23"/>
      <c r="I116" s="5"/>
      <c r="J116" s="5"/>
      <c r="K116" s="5"/>
      <c r="L116" s="5"/>
      <c r="M116" s="5"/>
    </row>
    <row r="117" spans="1:13" ht="12.75" hidden="1" customHeight="1">
      <c r="A117" s="18">
        <v>810830</v>
      </c>
      <c r="B117" s="21" t="s">
        <v>30</v>
      </c>
      <c r="C117" s="57"/>
      <c r="D117" s="59"/>
      <c r="E117" s="58"/>
      <c r="F117" s="58"/>
      <c r="G117" s="58"/>
      <c r="H117" s="23"/>
      <c r="I117" s="5"/>
      <c r="J117" s="5"/>
      <c r="K117" s="5"/>
      <c r="L117" s="5"/>
      <c r="M117" s="5"/>
    </row>
    <row r="118" spans="1:13" ht="12.75" hidden="1" customHeight="1">
      <c r="A118" s="18">
        <v>810930</v>
      </c>
      <c r="B118" s="21" t="s">
        <v>31</v>
      </c>
      <c r="C118" s="57"/>
      <c r="D118" s="59"/>
      <c r="E118" s="58"/>
      <c r="F118" s="58"/>
      <c r="G118" s="58"/>
      <c r="H118" s="23"/>
      <c r="I118" s="5"/>
      <c r="J118" s="5"/>
      <c r="K118" s="5"/>
      <c r="L118" s="5"/>
      <c r="M118" s="5"/>
    </row>
    <row r="119" spans="1:13" ht="12.75" hidden="1" customHeight="1">
      <c r="A119" s="18">
        <v>811020</v>
      </c>
      <c r="B119" s="21" t="s">
        <v>32</v>
      </c>
      <c r="C119" s="57"/>
      <c r="D119" s="59"/>
      <c r="E119" s="58"/>
      <c r="F119" s="58"/>
      <c r="G119" s="58"/>
      <c r="H119" s="23"/>
      <c r="I119" s="5"/>
      <c r="J119" s="5"/>
      <c r="K119" s="5"/>
      <c r="L119" s="5"/>
      <c r="M119" s="5"/>
    </row>
    <row r="120" spans="1:13" ht="12.75" hidden="1" customHeight="1">
      <c r="A120" s="18">
        <v>811100</v>
      </c>
      <c r="B120" s="21" t="s">
        <v>33</v>
      </c>
      <c r="C120" s="57"/>
      <c r="D120" s="59"/>
      <c r="E120" s="58"/>
      <c r="F120" s="58"/>
      <c r="G120" s="58"/>
      <c r="H120" s="23"/>
      <c r="I120" s="5"/>
      <c r="J120" s="5"/>
      <c r="K120" s="5"/>
      <c r="L120" s="5"/>
      <c r="M120" s="5"/>
    </row>
    <row r="121" spans="1:13" ht="12.75" hidden="1" customHeight="1">
      <c r="A121" s="18">
        <v>811213</v>
      </c>
      <c r="B121" s="21" t="s">
        <v>34</v>
      </c>
      <c r="C121" s="57"/>
      <c r="D121" s="59"/>
      <c r="E121" s="58"/>
      <c r="F121" s="58"/>
      <c r="G121" s="58"/>
      <c r="H121" s="23"/>
      <c r="I121" s="5"/>
      <c r="J121" s="5"/>
      <c r="K121" s="5"/>
      <c r="L121" s="5"/>
      <c r="M121" s="5"/>
    </row>
    <row r="122" spans="1:13" ht="12.75" hidden="1" customHeight="1">
      <c r="A122" s="18">
        <v>811222</v>
      </c>
      <c r="B122" s="21" t="s">
        <v>35</v>
      </c>
      <c r="C122" s="57"/>
      <c r="D122" s="59"/>
      <c r="E122" s="58"/>
      <c r="F122" s="58"/>
      <c r="G122" s="58"/>
      <c r="H122" s="23"/>
      <c r="I122" s="5"/>
      <c r="J122" s="5"/>
      <c r="K122" s="5"/>
      <c r="L122" s="5"/>
      <c r="M122" s="5"/>
    </row>
    <row r="123" spans="1:13" ht="12.75" hidden="1" customHeight="1">
      <c r="A123" s="18">
        <v>811252</v>
      </c>
      <c r="B123" s="21" t="s">
        <v>36</v>
      </c>
      <c r="C123" s="57"/>
      <c r="D123" s="59"/>
      <c r="E123" s="58"/>
      <c r="F123" s="58"/>
      <c r="G123" s="58"/>
      <c r="H123" s="23"/>
      <c r="I123" s="5"/>
      <c r="J123" s="5"/>
      <c r="K123" s="5"/>
      <c r="L123" s="5"/>
      <c r="M123" s="5"/>
    </row>
    <row r="124" spans="1:13" ht="12.75" hidden="1" customHeight="1">
      <c r="A124" s="36" t="s">
        <v>37</v>
      </c>
      <c r="B124" s="32" t="s">
        <v>38</v>
      </c>
      <c r="C124" s="57"/>
      <c r="D124" s="59"/>
      <c r="E124" s="58"/>
      <c r="F124" s="58"/>
      <c r="G124" s="58"/>
      <c r="H124" s="23"/>
      <c r="I124" s="5"/>
      <c r="J124" s="5"/>
      <c r="K124" s="5"/>
      <c r="L124" s="5"/>
      <c r="M124" s="5"/>
    </row>
    <row r="125" spans="1:13" ht="12.75" hidden="1" customHeight="1">
      <c r="A125" s="42" t="s">
        <v>39</v>
      </c>
      <c r="B125" s="32" t="s">
        <v>40</v>
      </c>
      <c r="C125" s="57"/>
      <c r="D125" s="59"/>
      <c r="E125" s="58"/>
      <c r="F125" s="58"/>
      <c r="G125" s="58"/>
      <c r="H125" s="23"/>
      <c r="I125" s="5"/>
      <c r="J125" s="5"/>
      <c r="K125" s="5"/>
      <c r="L125" s="5"/>
      <c r="M125" s="5"/>
    </row>
    <row r="126" spans="1:13" ht="12.75" hidden="1" customHeight="1">
      <c r="A126" s="37"/>
      <c r="B126" s="32" t="s">
        <v>41</v>
      </c>
      <c r="C126" s="57"/>
      <c r="D126" s="59"/>
      <c r="E126" s="58"/>
      <c r="F126" s="58"/>
      <c r="G126" s="58"/>
      <c r="H126" s="23"/>
      <c r="I126" s="5"/>
      <c r="J126" s="5"/>
      <c r="K126" s="5"/>
      <c r="L126" s="5"/>
      <c r="M126" s="5"/>
    </row>
    <row r="127" spans="1:13" ht="12.75" hidden="1" customHeight="1">
      <c r="A127" s="37"/>
      <c r="B127" s="32" t="s">
        <v>42</v>
      </c>
      <c r="C127" s="57"/>
      <c r="D127" s="59"/>
      <c r="E127" s="58"/>
      <c r="F127" s="58"/>
      <c r="G127" s="58"/>
      <c r="H127" s="23"/>
      <c r="I127" s="5"/>
      <c r="J127" s="5"/>
      <c r="K127" s="5"/>
      <c r="L127" s="5"/>
      <c r="M127" s="5"/>
    </row>
    <row r="128" spans="1:13" ht="12.75" hidden="1" customHeight="1">
      <c r="A128" s="37"/>
      <c r="B128" s="32" t="s">
        <v>43</v>
      </c>
      <c r="C128" s="64" t="s">
        <v>9</v>
      </c>
      <c r="D128" s="64" t="s">
        <v>9</v>
      </c>
      <c r="E128" s="58"/>
      <c r="F128" s="58"/>
      <c r="G128" s="58"/>
      <c r="H128" s="23"/>
      <c r="I128" s="5"/>
      <c r="J128" s="5"/>
      <c r="K128" s="5"/>
      <c r="L128" s="5"/>
      <c r="M128" s="5"/>
    </row>
    <row r="129" spans="1:13" ht="12.75" hidden="1" customHeight="1">
      <c r="A129" s="36" t="s">
        <v>44</v>
      </c>
      <c r="B129" s="32" t="s">
        <v>40</v>
      </c>
      <c r="C129" s="64"/>
      <c r="D129" s="68"/>
      <c r="E129" s="58"/>
      <c r="F129" s="58"/>
      <c r="G129" s="58"/>
      <c r="H129" s="23"/>
      <c r="I129" s="5"/>
      <c r="J129" s="5"/>
      <c r="K129" s="66"/>
      <c r="L129" s="66"/>
      <c r="M129" s="66"/>
    </row>
    <row r="130" spans="1:13" ht="12.75" hidden="1" customHeight="1">
      <c r="A130" s="37"/>
      <c r="B130" s="32" t="s">
        <v>41</v>
      </c>
      <c r="C130" s="64"/>
      <c r="D130" s="68"/>
      <c r="E130" s="58"/>
      <c r="F130" s="58"/>
      <c r="G130" s="58"/>
      <c r="H130" s="23"/>
      <c r="I130" s="5"/>
      <c r="J130" s="5"/>
      <c r="K130" s="66"/>
      <c r="L130" s="66"/>
      <c r="M130" s="66"/>
    </row>
    <row r="131" spans="1:13" ht="12.75" hidden="1" customHeight="1">
      <c r="A131" s="37"/>
      <c r="B131" s="32" t="s">
        <v>42</v>
      </c>
      <c r="C131" s="64"/>
      <c r="D131" s="68"/>
      <c r="E131" s="58"/>
      <c r="F131" s="58"/>
      <c r="G131" s="58"/>
      <c r="H131" s="23"/>
      <c r="I131" s="5"/>
      <c r="J131" s="5"/>
      <c r="K131" s="66"/>
      <c r="L131" s="66"/>
      <c r="M131" s="66"/>
    </row>
    <row r="132" spans="1:13" ht="12.75" hidden="1" customHeight="1">
      <c r="A132" s="37"/>
      <c r="B132" s="32" t="s">
        <v>45</v>
      </c>
      <c r="C132" s="64"/>
      <c r="D132" s="68"/>
      <c r="E132" s="58"/>
      <c r="F132" s="58"/>
      <c r="G132" s="58"/>
      <c r="H132" s="23"/>
      <c r="I132" s="5"/>
      <c r="J132" s="5"/>
      <c r="K132" s="66"/>
      <c r="L132" s="66"/>
      <c r="M132" s="66"/>
    </row>
    <row r="133" spans="1:13" ht="12.75" hidden="1" customHeight="1">
      <c r="A133" s="37"/>
      <c r="B133" s="32" t="s">
        <v>46</v>
      </c>
      <c r="C133" s="64"/>
      <c r="D133" s="68"/>
      <c r="E133" s="58"/>
      <c r="F133" s="58"/>
      <c r="G133" s="58"/>
      <c r="H133" s="23"/>
      <c r="I133" s="5"/>
      <c r="J133" s="5"/>
      <c r="K133" s="66"/>
      <c r="L133" s="66"/>
      <c r="M133" s="66"/>
    </row>
    <row r="134" spans="1:13" ht="12.75" hidden="1" customHeight="1">
      <c r="A134" s="36" t="s">
        <v>47</v>
      </c>
      <c r="B134" s="32" t="s">
        <v>40</v>
      </c>
      <c r="C134" s="64"/>
      <c r="D134" s="68"/>
      <c r="E134" s="58"/>
      <c r="F134" s="58"/>
      <c r="G134" s="58"/>
      <c r="H134" s="23"/>
      <c r="I134" s="5"/>
      <c r="J134" s="5"/>
      <c r="K134" s="66"/>
      <c r="L134" s="66"/>
      <c r="M134" s="66"/>
    </row>
    <row r="135" spans="1:13" ht="12.75" hidden="1" customHeight="1">
      <c r="A135" s="37"/>
      <c r="B135" s="32" t="s">
        <v>41</v>
      </c>
      <c r="C135" s="64"/>
      <c r="D135" s="68"/>
      <c r="E135" s="58"/>
      <c r="F135" s="58"/>
      <c r="G135" s="58"/>
      <c r="H135" s="23"/>
      <c r="I135" s="5"/>
      <c r="J135" s="5"/>
      <c r="K135" s="66"/>
      <c r="L135" s="66"/>
      <c r="M135" s="66"/>
    </row>
    <row r="136" spans="1:13" ht="12.75" hidden="1" customHeight="1">
      <c r="A136" s="37"/>
      <c r="B136" s="32" t="s">
        <v>42</v>
      </c>
      <c r="C136" s="64"/>
      <c r="D136" s="68"/>
      <c r="E136" s="58"/>
      <c r="F136" s="58"/>
      <c r="G136" s="58"/>
      <c r="H136" s="23"/>
      <c r="I136" s="5"/>
      <c r="J136" s="5"/>
      <c r="K136" s="66"/>
      <c r="L136" s="66"/>
      <c r="M136" s="66"/>
    </row>
    <row r="137" spans="1:13" ht="12.75" hidden="1" customHeight="1">
      <c r="A137" s="37"/>
      <c r="B137" s="32" t="s">
        <v>45</v>
      </c>
      <c r="C137" s="64"/>
      <c r="D137" s="68"/>
      <c r="E137" s="58"/>
      <c r="F137" s="58"/>
      <c r="G137" s="58"/>
      <c r="H137" s="23"/>
      <c r="I137" s="5"/>
      <c r="J137" s="5"/>
      <c r="K137" s="66"/>
      <c r="L137" s="66"/>
      <c r="M137" s="66"/>
    </row>
    <row r="138" spans="1:13" ht="12.75" hidden="1" customHeight="1">
      <c r="A138" s="37"/>
      <c r="B138" s="32" t="s">
        <v>48</v>
      </c>
      <c r="C138" s="64"/>
      <c r="D138" s="68"/>
      <c r="E138" s="58"/>
      <c r="F138" s="58"/>
      <c r="G138" s="58"/>
      <c r="H138" s="23"/>
      <c r="I138" s="5"/>
      <c r="J138" s="5"/>
      <c r="K138" s="66"/>
      <c r="L138" s="66"/>
      <c r="M138" s="66"/>
    </row>
    <row r="139" spans="1:13" ht="12.75" hidden="1" customHeight="1">
      <c r="A139" s="36" t="s">
        <v>49</v>
      </c>
      <c r="B139" s="32" t="s">
        <v>50</v>
      </c>
      <c r="C139" s="64"/>
      <c r="D139" s="68"/>
      <c r="E139" s="58"/>
      <c r="F139" s="58"/>
      <c r="G139" s="58"/>
      <c r="H139" s="23"/>
      <c r="I139" s="5"/>
      <c r="J139" s="5"/>
      <c r="K139" s="66"/>
      <c r="L139" s="66"/>
      <c r="M139" s="66"/>
    </row>
    <row r="140" spans="1:13" ht="12.75" hidden="1" customHeight="1">
      <c r="A140" s="37"/>
      <c r="B140" s="32" t="s">
        <v>51</v>
      </c>
      <c r="C140" s="64"/>
      <c r="D140" s="68"/>
      <c r="E140" s="58"/>
      <c r="F140" s="58"/>
      <c r="G140" s="58"/>
      <c r="H140" s="23"/>
      <c r="I140" s="5"/>
      <c r="J140" s="5"/>
      <c r="K140" s="66"/>
      <c r="L140" s="66"/>
      <c r="M140" s="66"/>
    </row>
    <row r="141" spans="1:13" ht="12.75" hidden="1" customHeight="1">
      <c r="A141" s="37"/>
      <c r="B141" s="32" t="s">
        <v>52</v>
      </c>
      <c r="C141" s="64"/>
      <c r="D141" s="68"/>
      <c r="E141" s="58"/>
      <c r="F141" s="58"/>
      <c r="G141" s="58"/>
      <c r="H141" s="23"/>
      <c r="I141" s="5"/>
      <c r="J141" s="5"/>
      <c r="K141" s="66"/>
      <c r="L141" s="66"/>
      <c r="M141" s="66"/>
    </row>
    <row r="142" spans="1:13" ht="12.75" hidden="1" customHeight="1">
      <c r="A142" s="37"/>
      <c r="B142" s="32" t="s">
        <v>53</v>
      </c>
      <c r="C142" s="64"/>
      <c r="D142" s="68"/>
      <c r="E142" s="58"/>
      <c r="F142" s="58"/>
      <c r="G142" s="58"/>
      <c r="H142" s="23"/>
      <c r="I142" s="5"/>
      <c r="J142" s="5"/>
      <c r="K142" s="66"/>
      <c r="L142" s="66"/>
      <c r="M142" s="66"/>
    </row>
    <row r="143" spans="1:13" ht="12.75" hidden="1" customHeight="1">
      <c r="A143" s="37"/>
      <c r="B143" s="32" t="s">
        <v>54</v>
      </c>
      <c r="C143" s="64"/>
      <c r="D143" s="68"/>
      <c r="E143" s="58"/>
      <c r="F143" s="58"/>
      <c r="G143" s="58"/>
      <c r="H143" s="23"/>
      <c r="I143" s="5"/>
      <c r="J143" s="5"/>
      <c r="K143" s="66"/>
      <c r="L143" s="66"/>
      <c r="M143" s="66"/>
    </row>
    <row r="144" spans="1:13" ht="12.75" hidden="1" customHeight="1">
      <c r="A144" s="69">
        <v>85481000</v>
      </c>
      <c r="B144" s="21" t="s">
        <v>64</v>
      </c>
      <c r="C144" s="57"/>
      <c r="D144" s="21"/>
      <c r="E144" s="58"/>
      <c r="F144" s="58"/>
      <c r="G144" s="58"/>
      <c r="H144" s="23"/>
      <c r="I144" s="5"/>
      <c r="J144" s="5"/>
      <c r="K144" s="5"/>
      <c r="L144" s="5"/>
      <c r="M144" s="5"/>
    </row>
    <row r="145" spans="1:13" ht="12.75" hidden="1" customHeight="1">
      <c r="A145" s="18"/>
      <c r="B145" s="21" t="s">
        <v>65</v>
      </c>
      <c r="C145" s="57"/>
      <c r="D145" s="21"/>
      <c r="E145" s="58"/>
      <c r="F145" s="58"/>
      <c r="G145" s="58"/>
      <c r="H145" s="23"/>
      <c r="I145" s="5"/>
      <c r="J145" s="5"/>
      <c r="K145" s="5"/>
      <c r="L145" s="5"/>
      <c r="M145" s="5"/>
    </row>
    <row r="146" spans="1:13" ht="12.75" hidden="1" customHeight="1">
      <c r="A146" s="18"/>
      <c r="B146" s="21" t="s">
        <v>66</v>
      </c>
      <c r="C146" s="64" t="s">
        <v>9</v>
      </c>
      <c r="D146" s="68" t="s">
        <v>9</v>
      </c>
      <c r="E146" s="70" t="s">
        <v>9</v>
      </c>
      <c r="F146" s="58"/>
      <c r="G146" s="58"/>
      <c r="H146" s="23"/>
      <c r="I146" s="5"/>
      <c r="J146" s="5"/>
      <c r="K146" s="66"/>
      <c r="L146" s="66"/>
      <c r="M146" s="66"/>
    </row>
    <row r="147" spans="1:13" ht="7.5" customHeight="1">
      <c r="A147" s="71"/>
      <c r="B147" s="45"/>
      <c r="C147" s="72"/>
      <c r="D147" s="73"/>
      <c r="E147" s="47"/>
      <c r="F147" s="74"/>
      <c r="G147" s="74"/>
      <c r="H147" s="23"/>
      <c r="I147" s="5"/>
      <c r="J147" s="5"/>
      <c r="K147" s="5"/>
      <c r="L147" s="5"/>
      <c r="M147" s="5"/>
    </row>
    <row r="148" spans="1:13" ht="7.5" customHeight="1">
      <c r="A148" s="5"/>
      <c r="B148" s="5"/>
      <c r="C148" s="5"/>
      <c r="D148" s="5"/>
      <c r="E148" s="20"/>
      <c r="I148" s="5"/>
      <c r="J148" s="5"/>
      <c r="K148" s="5"/>
      <c r="L148" s="5"/>
    </row>
    <row r="149" spans="1:13" s="48" customFormat="1" ht="12.75" customHeight="1">
      <c r="A149" s="48" t="s">
        <v>58</v>
      </c>
      <c r="F149" s="49"/>
      <c r="G149" s="49"/>
      <c r="H149" s="49"/>
    </row>
    <row r="150" spans="1:13">
      <c r="A150" t="s">
        <v>59</v>
      </c>
    </row>
    <row r="151" spans="1:13">
      <c r="A151" s="50" t="s">
        <v>60</v>
      </c>
    </row>
    <row r="152" spans="1:13">
      <c r="A152" s="50" t="s">
        <v>61</v>
      </c>
    </row>
    <row r="153" spans="1:13">
      <c r="A153" s="50" t="s">
        <v>62</v>
      </c>
    </row>
  </sheetData>
  <mergeCells count="81">
    <mergeCell ref="F102:F104"/>
    <mergeCell ref="G102:G104"/>
    <mergeCell ref="I102:J102"/>
    <mergeCell ref="I105:J105"/>
    <mergeCell ref="A102:A104"/>
    <mergeCell ref="B102:B104"/>
    <mergeCell ref="C102:C104"/>
    <mergeCell ref="D102:D104"/>
    <mergeCell ref="E102:E104"/>
    <mergeCell ref="F90:F92"/>
    <mergeCell ref="G90:G92"/>
    <mergeCell ref="F93:F94"/>
    <mergeCell ref="G93:G94"/>
    <mergeCell ref="A96:A101"/>
    <mergeCell ref="B96:B101"/>
    <mergeCell ref="C96:C101"/>
    <mergeCell ref="D96:D101"/>
    <mergeCell ref="E96:E101"/>
    <mergeCell ref="F96:F101"/>
    <mergeCell ref="G96:G101"/>
    <mergeCell ref="A93:A94"/>
    <mergeCell ref="B93:B94"/>
    <mergeCell ref="C93:C94"/>
    <mergeCell ref="D93:D94"/>
    <mergeCell ref="E93:E94"/>
    <mergeCell ref="A90:A92"/>
    <mergeCell ref="B90:B92"/>
    <mergeCell ref="C90:C92"/>
    <mergeCell ref="D90:D92"/>
    <mergeCell ref="E90:E92"/>
    <mergeCell ref="A78:G79"/>
    <mergeCell ref="A81:A83"/>
    <mergeCell ref="B81:B83"/>
    <mergeCell ref="C81:G82"/>
    <mergeCell ref="A86:A87"/>
    <mergeCell ref="B86:B87"/>
    <mergeCell ref="C86:C87"/>
    <mergeCell ref="D86:D87"/>
    <mergeCell ref="E86:E87"/>
    <mergeCell ref="F86:F87"/>
    <mergeCell ref="G86:G87"/>
    <mergeCell ref="F16:F17"/>
    <mergeCell ref="G16:G17"/>
    <mergeCell ref="F19:F24"/>
    <mergeCell ref="G19:G24"/>
    <mergeCell ref="A25:A27"/>
    <mergeCell ref="B25:B27"/>
    <mergeCell ref="C25:C27"/>
    <mergeCell ref="D25:D27"/>
    <mergeCell ref="E25:E27"/>
    <mergeCell ref="F25:F27"/>
    <mergeCell ref="G25:G27"/>
    <mergeCell ref="A19:A24"/>
    <mergeCell ref="B19:B24"/>
    <mergeCell ref="C19:C24"/>
    <mergeCell ref="D19:D24"/>
    <mergeCell ref="E19:E24"/>
    <mergeCell ref="A16:A17"/>
    <mergeCell ref="B16:B17"/>
    <mergeCell ref="C16:C17"/>
    <mergeCell ref="D16:D17"/>
    <mergeCell ref="E16:E17"/>
    <mergeCell ref="E9:E10"/>
    <mergeCell ref="F9:F10"/>
    <mergeCell ref="G9:G10"/>
    <mergeCell ref="A13:A15"/>
    <mergeCell ref="B13:B15"/>
    <mergeCell ref="C13:C15"/>
    <mergeCell ref="D13:D15"/>
    <mergeCell ref="E13:E15"/>
    <mergeCell ref="F13:F15"/>
    <mergeCell ref="A9:A10"/>
    <mergeCell ref="B9:B10"/>
    <mergeCell ref="C9:C10"/>
    <mergeCell ref="D9:D10"/>
    <mergeCell ref="G13:G15"/>
    <mergeCell ref="A1:G2"/>
    <mergeCell ref="A4:A6"/>
    <mergeCell ref="B4:B6"/>
    <mergeCell ref="C4:G5"/>
    <mergeCell ref="I5:N5"/>
  </mergeCells>
  <printOptions horizontalCentered="1"/>
  <pageMargins left="0.74803149606299213" right="0.78740157480314965" top="0.98425196850393704" bottom="0.98425196850393704" header="0" footer="0"/>
  <pageSetup scale="65" orientation="portrait" r:id="rId1"/>
  <headerFooter alignWithMargins="0"/>
  <ignoredErrors>
    <ignoredError sqref="A13 A9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20-21</vt:lpstr>
      <vt:lpstr>'20-21'!Área_de_impresión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2018-04-26T13:30:09Z</cp:lastPrinted>
  <dcterms:created xsi:type="dcterms:W3CDTF">2018-04-23T18:58:35Z</dcterms:created>
  <dcterms:modified xsi:type="dcterms:W3CDTF">2018-04-30T19:22:42Z</dcterms:modified>
</cp:coreProperties>
</file>