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9 " sheetId="1" r:id="rId1"/>
  </sheets>
  <externalReferences>
    <externalReference r:id="rId2"/>
  </externalReferences>
  <definedNames>
    <definedName name="_xlnm.Print_Area" localSheetId="0">'19 '!$A$5:$G$55</definedName>
  </definedNames>
  <calcPr calcId="124519"/>
</workbook>
</file>

<file path=xl/calcChain.xml><?xml version="1.0" encoding="utf-8"?>
<calcChain xmlns="http://schemas.openxmlformats.org/spreadsheetml/2006/main">
  <c r="D10" i="1"/>
  <c r="E10"/>
  <c r="F10"/>
  <c r="G10"/>
  <c r="D11"/>
  <c r="E11"/>
  <c r="F11"/>
  <c r="G11"/>
  <c r="F14"/>
  <c r="D14"/>
  <c r="E14" s="1"/>
  <c r="B14"/>
  <c r="G14" s="1"/>
  <c r="G13"/>
  <c r="F13"/>
  <c r="E13"/>
  <c r="D13"/>
  <c r="G12"/>
  <c r="F12"/>
  <c r="E12"/>
  <c r="D12"/>
</calcChain>
</file>

<file path=xl/sharedStrings.xml><?xml version="1.0" encoding="utf-8"?>
<sst xmlns="http://schemas.openxmlformats.org/spreadsheetml/2006/main" count="20" uniqueCount="20">
  <si>
    <t>Año</t>
  </si>
  <si>
    <t>Automóviles en circulación</t>
  </si>
  <si>
    <t>Índice de intensidad del flujo vehicular (año 2014=100)</t>
  </si>
  <si>
    <t xml:space="preserve">Población                   (en miles) </t>
  </si>
  <si>
    <t>Automóviles en circulación  por mil habitantes</t>
  </si>
  <si>
    <t>2016 (R)</t>
  </si>
  <si>
    <t>2017 (P)</t>
  </si>
  <si>
    <t>2018 (E)</t>
  </si>
  <si>
    <t>NOTA: El índice de intensidad vehicular muestra la cantidad de automóviles en circulación (fuentes móviles de emisiones contaminantes)</t>
  </si>
  <si>
    <t>(P) Cifras preliminares.</t>
  </si>
  <si>
    <t>(R) Cifras revisadas.</t>
  </si>
  <si>
    <t>(E) Cifras estimadas.</t>
  </si>
  <si>
    <t xml:space="preserve"> </t>
  </si>
  <si>
    <r>
      <t xml:space="preserve">           que ocupan una longitud de la red vial existente, evidenciando la tendencia en relación </t>
    </r>
    <r>
      <rPr>
        <sz val="10"/>
        <rFont val="Arial"/>
        <family val="2"/>
      </rPr>
      <t xml:space="preserve">con un año base. </t>
    </r>
  </si>
  <si>
    <t>República de Panamá</t>
  </si>
  <si>
    <t>CONTRALORÍA GENERAL DE LA REPÚBLICA</t>
  </si>
  <si>
    <t>Instituto Nacional de Estadística y Censo</t>
  </si>
  <si>
    <t>ÍNDICE DE INTENSIDAD DEL FLUJO VEHICULAR Y AUTOMÓVILES EN CIRCULACIÓN  POR MIL HABITANTES EN LA REPÚBLICA: AÑOS 2014-18</t>
  </si>
  <si>
    <t>Longitud de la red vial (en kilómetros)</t>
  </si>
  <si>
    <t>Automóviles en circulación por kilómetro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</si>
</sst>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_([$€]* #,##0.00_);_([$€]* \(#,##0.00\);_([$€]* &quot;-&quot;??_);_(@_)"/>
  </numFmts>
  <fonts count="3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3" fontId="0" fillId="0" borderId="5" xfId="0" applyNumberFormat="1" applyBorder="1" applyAlignment="1">
      <alignment horizontal="right"/>
    </xf>
    <xf numFmtId="164" fontId="0" fillId="0" borderId="5" xfId="0" applyNumberFormat="1" applyBorder="1"/>
    <xf numFmtId="165" fontId="0" fillId="0" borderId="5" xfId="0" applyNumberFormat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left"/>
    </xf>
    <xf numFmtId="3" fontId="0" fillId="0" borderId="5" xfId="0" applyNumberFormat="1" applyFill="1" applyBorder="1" applyAlignment="1">
      <alignment horizontal="right"/>
    </xf>
    <xf numFmtId="164" fontId="0" fillId="0" borderId="5" xfId="0" applyNumberFormat="1" applyFill="1" applyBorder="1"/>
    <xf numFmtId="0" fontId="0" fillId="0" borderId="0" xfId="0" applyFill="1"/>
    <xf numFmtId="165" fontId="0" fillId="0" borderId="5" xfId="0" applyNumberFormat="1" applyFill="1" applyBorder="1"/>
    <xf numFmtId="164" fontId="0" fillId="0" borderId="0" xfId="0" applyNumberFormat="1" applyFill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165" fontId="0" fillId="0" borderId="0" xfId="0" applyNumberForma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ÍNDICE DE INTENSIDAD DEL FLUJO VEHICULAR EN LA REPÚBLICA:
 AÑOS 2014-18</a:t>
            </a:r>
          </a:p>
          <a:p>
            <a:pPr>
              <a:defRPr lang="es-E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rich>
      </c:tx>
      <c:layout>
        <c:manualLayout>
          <c:xMode val="edge"/>
          <c:yMode val="edge"/>
          <c:x val="0.15618629423146937"/>
          <c:y val="3.22460314170846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396254662095041"/>
          <c:y val="0.21232912217920971"/>
          <c:w val="0.73270552756720464"/>
          <c:h val="0.51369948914324892"/>
        </c:manualLayout>
      </c:layout>
      <c:lineChart>
        <c:grouping val="standard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090024330900233E-2"/>
                  <c:y val="-6.4556188909160719E-2"/>
                </c:manualLayout>
              </c:layout>
              <c:showVal val="1"/>
            </c:dLbl>
            <c:dLbl>
              <c:idx val="1"/>
              <c:layout>
                <c:manualLayout>
                  <c:x val="-4.2822384428223857E-2"/>
                  <c:y val="-5.462446753852062E-2"/>
                </c:manualLayout>
              </c:layout>
              <c:showVal val="1"/>
            </c:dLbl>
            <c:dLbl>
              <c:idx val="2"/>
              <c:layout>
                <c:manualLayout>
                  <c:x val="-4.0875912408759103E-2"/>
                  <c:y val="-6.9522049594480773E-2"/>
                </c:manualLayout>
              </c:layout>
              <c:showVal val="1"/>
            </c:dLbl>
            <c:dLbl>
              <c:idx val="3"/>
              <c:layout>
                <c:manualLayout>
                  <c:x val="-4.0875912408759103E-2"/>
                  <c:y val="-5.9590328223840687E-2"/>
                </c:manualLayout>
              </c:layout>
              <c:showVal val="1"/>
            </c:dLbl>
            <c:dLbl>
              <c:idx val="4"/>
              <c:layout>
                <c:manualLayout>
                  <c:x val="-4.0875912408759103E-2"/>
                  <c:y val="-6.9522049594480773E-2"/>
                </c:manualLayout>
              </c:layout>
              <c:showVal val="1"/>
            </c:dLbl>
            <c:showVal val="1"/>
          </c:dLbls>
          <c:cat>
            <c:strRef>
              <c:f>[1]gráfica!$A$16:$A$20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(R)</c:v>
                </c:pt>
                <c:pt idx="3">
                  <c:v>2017 (P)</c:v>
                </c:pt>
                <c:pt idx="4">
                  <c:v>2018 (E)</c:v>
                </c:pt>
              </c:strCache>
            </c:strRef>
          </c:cat>
          <c:val>
            <c:numRef>
              <c:f>[1]gráfica!$D$16:$D$20</c:f>
              <c:numCache>
                <c:formatCode>General</c:formatCode>
                <c:ptCount val="5"/>
                <c:pt idx="0">
                  <c:v>100</c:v>
                </c:pt>
                <c:pt idx="1">
                  <c:v>110.6</c:v>
                </c:pt>
                <c:pt idx="2">
                  <c:v>114.4</c:v>
                </c:pt>
                <c:pt idx="3">
                  <c:v>122.3</c:v>
                </c:pt>
                <c:pt idx="4">
                  <c:v>111.4</c:v>
                </c:pt>
              </c:numCache>
            </c:numRef>
          </c:val>
        </c:ser>
        <c:marker val="1"/>
        <c:axId val="65202432"/>
        <c:axId val="65307008"/>
      </c:lineChart>
      <c:catAx>
        <c:axId val="65202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16391746652107"/>
              <c:y val="0.827227540428753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307008"/>
        <c:crosses val="autoZero"/>
        <c:lblAlgn val="ctr"/>
        <c:lblOffset val="100"/>
        <c:tickLblSkip val="1"/>
        <c:tickMarkSkip val="1"/>
      </c:catAx>
      <c:valAx>
        <c:axId val="65307008"/>
        <c:scaling>
          <c:orientation val="minMax"/>
          <c:min val="90"/>
        </c:scaling>
        <c:axPos val="l"/>
        <c:majorGridlines>
          <c:spPr>
            <a:ln w="15875">
              <a:solidFill>
                <a:srgbClr val="000000">
                  <a:alpha val="50000"/>
                </a:srgb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Índice de intensidad del</a:t>
                </a:r>
              </a:p>
              <a:p>
                <a:pPr>
                  <a:defRPr lang="es-ES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flujo vehicular</a:t>
                </a:r>
              </a:p>
            </c:rich>
          </c:tx>
          <c:layout>
            <c:manualLayout>
              <c:xMode val="edge"/>
              <c:yMode val="edge"/>
              <c:x val="5.1886813418395704E-2"/>
              <c:y val="0.207762916621723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20243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333" r="0.750000000000003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AUTOMÓVILES EN CIRCULACIÓN POR MIL HABITANTES</a:t>
            </a:r>
          </a:p>
          <a:p>
            <a:pPr>
              <a:def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 EN LA REPÚBLICA:  AÑOS 2014-18</a:t>
            </a:r>
          </a:p>
          <a:p>
            <a:pPr>
              <a:def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/>
          </a:p>
        </c:rich>
      </c:tx>
      <c:layout>
        <c:manualLayout>
          <c:xMode val="edge"/>
          <c:yMode val="edge"/>
          <c:x val="0.23355716899023984"/>
          <c:y val="3.378635725306899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690175091749992"/>
          <c:y val="0.22535211267605632"/>
          <c:w val="0.71924736680642187"/>
          <c:h val="0.51760563380281865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024050024050026E-2"/>
                  <c:y val="-6.9242638199037157E-2"/>
                </c:manualLayout>
              </c:layout>
              <c:showVal val="1"/>
            </c:dLbl>
            <c:dLbl>
              <c:idx val="1"/>
              <c:layout>
                <c:manualLayout>
                  <c:x val="-4.6176046176046176E-2"/>
                  <c:y val="-6.4296735470534494E-2"/>
                </c:manualLayout>
              </c:layout>
              <c:showVal val="1"/>
            </c:dLbl>
            <c:dLbl>
              <c:idx val="2"/>
              <c:layout>
                <c:manualLayout>
                  <c:x val="-2.886002886002886E-2"/>
                  <c:y val="-6.9242638199037157E-2"/>
                </c:manualLayout>
              </c:layout>
              <c:showVal val="1"/>
            </c:dLbl>
            <c:dLbl>
              <c:idx val="3"/>
              <c:layout>
                <c:manualLayout>
                  <c:x val="-3.8480038480038482E-2"/>
                  <c:y val="-6.4296735470534494E-2"/>
                </c:manualLayout>
              </c:layout>
              <c:showVal val="1"/>
            </c:dLbl>
            <c:dLbl>
              <c:idx val="4"/>
              <c:layout>
                <c:manualLayout>
                  <c:x val="-4.8100048100048094E-2"/>
                  <c:y val="-4.4513124556523898E-2"/>
                </c:manualLayout>
              </c:layout>
              <c:showVal val="1"/>
            </c:dLbl>
            <c:showVal val="1"/>
          </c:dLbls>
          <c:cat>
            <c:strRef>
              <c:f>[1]gráfica!$A$16:$A$20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(R)</c:v>
                </c:pt>
                <c:pt idx="3">
                  <c:v>2017 (P)</c:v>
                </c:pt>
                <c:pt idx="4">
                  <c:v>2018 (E)</c:v>
                </c:pt>
              </c:strCache>
            </c:strRef>
          </c:cat>
          <c:val>
            <c:numRef>
              <c:f>[1]gráfica!$E$16:$E$20</c:f>
              <c:numCache>
                <c:formatCode>General</c:formatCode>
                <c:ptCount val="5"/>
                <c:pt idx="0">
                  <c:v>167.4</c:v>
                </c:pt>
                <c:pt idx="1">
                  <c:v>183.7</c:v>
                </c:pt>
                <c:pt idx="2">
                  <c:v>194</c:v>
                </c:pt>
                <c:pt idx="3">
                  <c:v>204.8</c:v>
                </c:pt>
                <c:pt idx="4">
                  <c:v>214.1</c:v>
                </c:pt>
              </c:numCache>
            </c:numRef>
          </c:val>
        </c:ser>
        <c:marker val="1"/>
        <c:axId val="71336320"/>
        <c:axId val="71338240"/>
      </c:lineChart>
      <c:catAx>
        <c:axId val="71336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646555544193296"/>
              <c:y val="0.861502261484814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12700">
            <a:solidFill>
              <a:srgbClr val="000000">
                <a:alpha val="16000"/>
              </a:srgbClr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338240"/>
        <c:crosses val="autoZero"/>
        <c:lblAlgn val="ctr"/>
        <c:lblOffset val="100"/>
        <c:tickLblSkip val="1"/>
        <c:tickMarkSkip val="1"/>
      </c:catAx>
      <c:valAx>
        <c:axId val="71338240"/>
        <c:scaling>
          <c:orientation val="minMax"/>
          <c:max val="230"/>
          <c:min val="160"/>
        </c:scaling>
        <c:axPos val="l"/>
        <c:majorGridlines>
          <c:spPr>
            <a:ln w="15875">
              <a:solidFill>
                <a:sysClr val="windowText" lastClr="000000">
                  <a:alpha val="50000"/>
                </a:sys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Automóviles por </a:t>
                </a:r>
              </a:p>
              <a:p>
                <a:pPr>
                  <a:defRPr lang="es-ES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mil habitantes</a:t>
                </a:r>
              </a:p>
            </c:rich>
          </c:tx>
          <c:layout>
            <c:manualLayout>
              <c:xMode val="edge"/>
              <c:yMode val="edge"/>
              <c:x val="7.2239000427976804E-2"/>
              <c:y val="0.2453051643192488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336320"/>
        <c:crosses val="autoZero"/>
        <c:crossBetween val="between"/>
        <c:majorUnit val="10"/>
      </c:valAx>
      <c:spPr>
        <a:solidFill>
          <a:srgbClr val="FFFFFF"/>
        </a:solidFill>
        <a:ln w="6350">
          <a:solidFill>
            <a:srgbClr val="000000">
              <a:alpha val="88000"/>
            </a:srgbClr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33" r="0.75000000000000333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407987</xdr:colOff>
      <xdr:row>21</xdr:row>
      <xdr:rowOff>112713</xdr:rowOff>
    </xdr:from>
    <xdr:to>
      <xdr:col>6</xdr:col>
      <xdr:colOff>503237</xdr:colOff>
      <xdr:row>37</xdr:row>
      <xdr:rowOff>79375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417116</xdr:colOff>
      <xdr:row>37</xdr:row>
      <xdr:rowOff>95250</xdr:rowOff>
    </xdr:from>
    <xdr:to>
      <xdr:col>6</xdr:col>
      <xdr:colOff>588566</xdr:colOff>
      <xdr:row>53</xdr:row>
      <xdr:rowOff>72232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ES%20DE%20AVANCE/Bolet&#237;n%202014-18%20(Avance)/ATM&#211;SFERA/INDICE%20DE%20INTENSIDAD%20DE%20FLUJO%20VEHICUL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a"/>
      <sheetName val="19"/>
      <sheetName val="19 (2)"/>
      <sheetName val="19 (3)"/>
    </sheetNames>
    <sheetDataSet>
      <sheetData sheetId="0">
        <row r="16">
          <cell r="A16">
            <v>2014</v>
          </cell>
          <cell r="D16">
            <v>100</v>
          </cell>
          <cell r="E16">
            <v>167.4</v>
          </cell>
        </row>
        <row r="17">
          <cell r="A17">
            <v>2015</v>
          </cell>
          <cell r="D17">
            <v>110.6</v>
          </cell>
          <cell r="E17">
            <v>183.7</v>
          </cell>
        </row>
        <row r="18">
          <cell r="A18" t="str">
            <v>2016 (R)</v>
          </cell>
          <cell r="D18">
            <v>114.4</v>
          </cell>
          <cell r="E18">
            <v>194</v>
          </cell>
        </row>
        <row r="19">
          <cell r="A19" t="str">
            <v>2017 (P)</v>
          </cell>
          <cell r="D19">
            <v>122.3</v>
          </cell>
          <cell r="E19">
            <v>204.8</v>
          </cell>
        </row>
        <row r="20">
          <cell r="A20" t="str">
            <v>2018 (E)</v>
          </cell>
          <cell r="D20">
            <v>111.4</v>
          </cell>
          <cell r="E20">
            <v>214.1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N25"/>
  <sheetViews>
    <sheetView tabSelected="1" zoomScaleSheetLayoutView="96" workbookViewId="0">
      <selection activeCell="I9" sqref="I9"/>
    </sheetView>
  </sheetViews>
  <sheetFormatPr baseColWidth="10" defaultRowHeight="12.75"/>
  <cols>
    <col min="1" max="4" width="15.7109375" customWidth="1"/>
    <col min="5" max="5" width="17.85546875" customWidth="1"/>
    <col min="6" max="7" width="15.7109375" customWidth="1"/>
  </cols>
  <sheetData>
    <row r="1" spans="1:14">
      <c r="A1" s="31" t="s">
        <v>14</v>
      </c>
      <c r="B1" s="31"/>
      <c r="C1" s="31"/>
      <c r="D1" s="31"/>
      <c r="E1" s="31"/>
      <c r="F1" s="31"/>
      <c r="G1" s="31"/>
    </row>
    <row r="2" spans="1:14">
      <c r="A2" s="32" t="s">
        <v>15</v>
      </c>
      <c r="B2" s="32"/>
      <c r="C2" s="32"/>
      <c r="D2" s="32"/>
      <c r="E2" s="32"/>
      <c r="F2" s="32"/>
      <c r="G2" s="32"/>
    </row>
    <row r="3" spans="1:14">
      <c r="A3" s="31" t="s">
        <v>16</v>
      </c>
      <c r="B3" s="31"/>
      <c r="C3" s="31"/>
      <c r="D3" s="31"/>
      <c r="E3" s="31"/>
      <c r="F3" s="31"/>
      <c r="G3" s="31"/>
    </row>
    <row r="5" spans="1:14">
      <c r="A5" s="28" t="s">
        <v>17</v>
      </c>
      <c r="B5" s="29"/>
      <c r="C5" s="29"/>
      <c r="D5" s="29"/>
      <c r="E5" s="29"/>
      <c r="F5" s="29"/>
      <c r="G5" s="29"/>
    </row>
    <row r="6" spans="1:14">
      <c r="A6" s="29"/>
      <c r="B6" s="29"/>
      <c r="C6" s="29"/>
      <c r="D6" s="29"/>
      <c r="E6" s="29"/>
      <c r="F6" s="29"/>
      <c r="G6" s="29"/>
      <c r="H6" s="31"/>
      <c r="I6" s="31"/>
      <c r="J6" s="31"/>
      <c r="K6" s="31"/>
      <c r="L6" s="31"/>
      <c r="M6" s="31"/>
      <c r="N6" s="31"/>
    </row>
    <row r="7" spans="1:14">
      <c r="A7" s="30"/>
      <c r="B7" s="30"/>
      <c r="C7" s="30"/>
      <c r="D7" s="30"/>
      <c r="E7" s="30"/>
      <c r="F7" s="30"/>
      <c r="G7" s="30"/>
    </row>
    <row r="8" spans="1:14" ht="96.2" customHeight="1">
      <c r="A8" s="23" t="s">
        <v>0</v>
      </c>
      <c r="B8" s="24" t="s">
        <v>1</v>
      </c>
      <c r="C8" s="24" t="s">
        <v>18</v>
      </c>
      <c r="D8" s="24" t="s">
        <v>19</v>
      </c>
      <c r="E8" s="25" t="s">
        <v>2</v>
      </c>
      <c r="F8" s="24" t="s">
        <v>3</v>
      </c>
      <c r="G8" s="26" t="s">
        <v>4</v>
      </c>
      <c r="H8" s="1"/>
    </row>
    <row r="9" spans="1:14" ht="12.95" customHeight="1">
      <c r="B9" s="2"/>
      <c r="C9" s="3"/>
      <c r="D9" s="4"/>
      <c r="E9" s="5"/>
      <c r="F9" s="2"/>
      <c r="G9" s="6"/>
    </row>
    <row r="10" spans="1:14" ht="12.95" customHeight="1">
      <c r="A10" s="7">
        <v>2014</v>
      </c>
      <c r="B10" s="2">
        <v>655096</v>
      </c>
      <c r="C10" s="3">
        <v>15666.79</v>
      </c>
      <c r="D10" s="4">
        <f t="shared" ref="D10:D14" si="0">+B10/C10</f>
        <v>41.814309121396278</v>
      </c>
      <c r="E10" s="8">
        <f>+(D10/$D$10)*100</f>
        <v>100</v>
      </c>
      <c r="F10" s="2">
        <f>3913275/1000</f>
        <v>3913.2750000000001</v>
      </c>
      <c r="G10" s="9">
        <f t="shared" ref="G10:G14" si="1">+B10/F10</f>
        <v>167.40351751410265</v>
      </c>
    </row>
    <row r="11" spans="1:14" s="13" customFormat="1" ht="12.95" customHeight="1">
      <c r="A11" s="10">
        <v>2015</v>
      </c>
      <c r="B11" s="11">
        <v>730221</v>
      </c>
      <c r="C11" s="12">
        <v>15794.25</v>
      </c>
      <c r="D11" s="4">
        <f t="shared" si="0"/>
        <v>46.233344413314974</v>
      </c>
      <c r="E11" s="8">
        <f t="shared" ref="E11" si="2">+(D11/$D$10)*100</f>
        <v>110.56823700970222</v>
      </c>
      <c r="F11" s="11">
        <f>3975404/1000</f>
        <v>3975.404</v>
      </c>
      <c r="G11" s="9">
        <f t="shared" si="1"/>
        <v>183.68472738871318</v>
      </c>
    </row>
    <row r="12" spans="1:14" s="13" customFormat="1" ht="12.95" customHeight="1">
      <c r="A12" s="10" t="s">
        <v>5</v>
      </c>
      <c r="B12" s="11">
        <v>783204</v>
      </c>
      <c r="C12" s="12">
        <v>16366.34</v>
      </c>
      <c r="D12" s="4">
        <f t="shared" si="0"/>
        <v>47.854560029915056</v>
      </c>
      <c r="E12" s="8">
        <f>+(D12/$D$10)*100</f>
        <v>114.4454160201059</v>
      </c>
      <c r="F12" s="11">
        <f>4037043/1000</f>
        <v>4037.0430000000001</v>
      </c>
      <c r="G12" s="9">
        <f t="shared" si="1"/>
        <v>194.00437399353933</v>
      </c>
    </row>
    <row r="13" spans="1:14" s="13" customFormat="1" ht="12.95" customHeight="1">
      <c r="A13" s="10" t="s">
        <v>6</v>
      </c>
      <c r="B13" s="11">
        <v>839347</v>
      </c>
      <c r="C13" s="12">
        <v>16407.490000000002</v>
      </c>
      <c r="D13" s="4">
        <f t="shared" si="0"/>
        <v>51.156331650971595</v>
      </c>
      <c r="E13" s="8">
        <f>+(D13/$D$10)*100</f>
        <v>122.34168811076931</v>
      </c>
      <c r="F13" s="11">
        <f>4098135/1000</f>
        <v>4098.1350000000002</v>
      </c>
      <c r="G13" s="9">
        <f t="shared" si="1"/>
        <v>204.81194494568871</v>
      </c>
    </row>
    <row r="14" spans="1:14" s="13" customFormat="1" ht="12.95" customHeight="1">
      <c r="A14" s="10" t="s">
        <v>7</v>
      </c>
      <c r="B14" s="11">
        <f>B13+50889</f>
        <v>890236</v>
      </c>
      <c r="C14" s="12">
        <v>19104.830000000002</v>
      </c>
      <c r="D14" s="14">
        <f t="shared" si="0"/>
        <v>46.597431120821277</v>
      </c>
      <c r="E14" s="15">
        <f>+(D14/$D$10)*100</f>
        <v>111.43895977221226</v>
      </c>
      <c r="F14" s="11">
        <f>4158783/1000</f>
        <v>4158.7830000000004</v>
      </c>
      <c r="G14" s="9">
        <f t="shared" si="1"/>
        <v>214.06166178903777</v>
      </c>
      <c r="I14" s="15"/>
    </row>
    <row r="15" spans="1:14" ht="9.75" customHeight="1">
      <c r="A15" s="16"/>
      <c r="B15" s="17"/>
      <c r="C15" s="17"/>
      <c r="D15" s="17"/>
      <c r="E15" s="18"/>
      <c r="F15" s="17"/>
      <c r="G15" s="19"/>
    </row>
    <row r="16" spans="1:14" ht="12.95" customHeight="1">
      <c r="B16" s="20"/>
      <c r="C16" s="20"/>
      <c r="D16" s="20"/>
      <c r="E16" s="20"/>
      <c r="F16" s="20"/>
      <c r="G16" s="20"/>
    </row>
    <row r="17" spans="1:13" ht="12.95" customHeight="1">
      <c r="A17" t="s">
        <v>8</v>
      </c>
      <c r="B17" s="20"/>
      <c r="C17" s="20"/>
      <c r="D17" s="20"/>
      <c r="E17" s="20"/>
      <c r="F17" s="20"/>
      <c r="G17" s="20"/>
      <c r="H17" s="13"/>
      <c r="I17" s="13"/>
      <c r="J17" s="13"/>
      <c r="K17" s="13"/>
      <c r="L17" s="13"/>
      <c r="M17" s="13"/>
    </row>
    <row r="18" spans="1:13" ht="12.95" customHeight="1">
      <c r="A18" s="27" t="s">
        <v>13</v>
      </c>
      <c r="B18" s="20"/>
      <c r="C18" s="20"/>
      <c r="D18" s="20"/>
      <c r="E18" s="20"/>
      <c r="F18" s="20"/>
      <c r="G18" s="20"/>
    </row>
    <row r="19" spans="1:13" ht="12.95" customHeight="1">
      <c r="A19" s="21" t="s">
        <v>9</v>
      </c>
      <c r="B19" s="20"/>
      <c r="C19" s="22"/>
      <c r="D19" s="20"/>
      <c r="E19" s="20"/>
    </row>
    <row r="20" spans="1:13" ht="11.25" customHeight="1">
      <c r="A20" s="21" t="s">
        <v>10</v>
      </c>
    </row>
    <row r="21" spans="1:13">
      <c r="A21" s="21" t="s">
        <v>11</v>
      </c>
    </row>
    <row r="25" spans="1:13">
      <c r="G25" t="s">
        <v>12</v>
      </c>
    </row>
  </sheetData>
  <mergeCells count="5">
    <mergeCell ref="A5:G7"/>
    <mergeCell ref="H6:N6"/>
    <mergeCell ref="A1:G1"/>
    <mergeCell ref="A2:G2"/>
    <mergeCell ref="A3:G3"/>
  </mergeCells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 </vt:lpstr>
      <vt:lpstr>'19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2019-04-24T21:44:24Z</cp:lastPrinted>
  <dcterms:created xsi:type="dcterms:W3CDTF">2019-04-24T13:15:10Z</dcterms:created>
  <dcterms:modified xsi:type="dcterms:W3CDTF">2019-04-26T13:25:18Z</dcterms:modified>
</cp:coreProperties>
</file>