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all\Documents\Boletin 2014-2018\Avance de cifras PDF\"/>
    </mc:Choice>
  </mc:AlternateContent>
  <bookViews>
    <workbookView xWindow="0" yWindow="0" windowWidth="20730" windowHeight="10845"/>
  </bookViews>
  <sheets>
    <sheet name="20-21" sheetId="1" r:id="rId1"/>
  </sheets>
  <calcPr calcId="152511"/>
</workbook>
</file>

<file path=xl/calcChain.xml><?xml version="1.0" encoding="utf-8"?>
<calcChain xmlns="http://schemas.openxmlformats.org/spreadsheetml/2006/main">
  <c r="J200" i="1" l="1"/>
  <c r="J164" i="1"/>
  <c r="J161" i="1" s="1"/>
  <c r="H164" i="1"/>
  <c r="H161" i="1" s="1"/>
  <c r="F164" i="1"/>
  <c r="F161" i="1" s="1"/>
  <c r="I161" i="1"/>
  <c r="G161" i="1"/>
  <c r="E161" i="1"/>
  <c r="D161" i="1"/>
  <c r="C161" i="1"/>
  <c r="F102" i="1"/>
  <c r="J101" i="1"/>
  <c r="I101" i="1"/>
  <c r="H101" i="1"/>
  <c r="F101" i="1"/>
  <c r="J99" i="1"/>
  <c r="I99" i="1"/>
  <c r="H99" i="1"/>
  <c r="F99" i="1"/>
  <c r="J96" i="1"/>
  <c r="I96" i="1"/>
  <c r="H96" i="1"/>
  <c r="F96" i="1"/>
  <c r="E96" i="1"/>
  <c r="J90" i="1"/>
  <c r="I90" i="1"/>
  <c r="H90" i="1"/>
  <c r="F90" i="1"/>
  <c r="J89" i="1"/>
  <c r="I89" i="1"/>
  <c r="H89" i="1"/>
  <c r="F89" i="1"/>
  <c r="J65" i="1"/>
  <c r="I65" i="1"/>
  <c r="H65" i="1"/>
  <c r="F65" i="1"/>
  <c r="E65" i="1"/>
  <c r="J51" i="1"/>
  <c r="I51" i="1"/>
  <c r="H51" i="1"/>
  <c r="F51" i="1"/>
  <c r="J15" i="1"/>
  <c r="I15" i="1"/>
  <c r="H15" i="1"/>
  <c r="H12" i="1" s="1"/>
  <c r="F15" i="1"/>
  <c r="G12" i="1"/>
  <c r="D12" i="1"/>
  <c r="C12" i="1"/>
  <c r="J12" i="1" l="1"/>
  <c r="F12" i="1"/>
  <c r="E12" i="1"/>
  <c r="I12" i="1"/>
</calcChain>
</file>

<file path=xl/sharedStrings.xml><?xml version="1.0" encoding="utf-8"?>
<sst xmlns="http://schemas.openxmlformats.org/spreadsheetml/2006/main" count="347" uniqueCount="154">
  <si>
    <t>Código</t>
  </si>
  <si>
    <t>Descripción arancelaria</t>
  </si>
  <si>
    <t>Exportación de desechos y residuos
 (en toneladas métricas)</t>
  </si>
  <si>
    <t>2017 (R)</t>
  </si>
  <si>
    <t>2018 (P)</t>
  </si>
  <si>
    <t xml:space="preserve">                                   TOTAL.........................................</t>
  </si>
  <si>
    <t>Residuos del tratamiento de las grasas o ceras ani-</t>
  </si>
  <si>
    <t xml:space="preserve">    males…….………………………………………...………………………………….………………………….</t>
  </si>
  <si>
    <t xml:space="preserve">  (a) 230000</t>
  </si>
  <si>
    <t xml:space="preserve">Residuos y desperdicios de las industrias alimenta-
   </t>
  </si>
  <si>
    <t xml:space="preserve">    rias; alimentos preparados para animales......................</t>
  </si>
  <si>
    <t>Desperdicios de tabaco…………………………………</t>
  </si>
  <si>
    <t>Desperdicios de mica…………………………………...</t>
  </si>
  <si>
    <t xml:space="preserve"> Escorias granuladas (arena de  escorias), de la si-</t>
  </si>
  <si>
    <t xml:space="preserve">   derurgia…………………………………………………………………………...…..………………….</t>
  </si>
  <si>
    <t>Escorias (excepto las granuladas), batiduras y de-</t>
  </si>
  <si>
    <t xml:space="preserve">   más desperdicios de la siderurgia……………….</t>
  </si>
  <si>
    <t xml:space="preserve">Cenizas y residuos, (excepto los de la siderurgia) </t>
  </si>
  <si>
    <t xml:space="preserve">   que contengan arsenico, metal o compuestos me-</t>
  </si>
  <si>
    <t xml:space="preserve">   tálicos...……………………………………………………………………………………...…………….</t>
  </si>
  <si>
    <t>Las demás escorias y cenizas, incluídas las ceni-</t>
  </si>
  <si>
    <t xml:space="preserve">   zas de algas; cenizas y residuos procedentes de</t>
  </si>
  <si>
    <t xml:space="preserve">   la incineración de desechos y desperdicios muni-</t>
  </si>
  <si>
    <t xml:space="preserve">   cipales……………………………………………………………………...……..……</t>
  </si>
  <si>
    <t>Desechos de aceites que contengan difenilos poli-</t>
  </si>
  <si>
    <t xml:space="preserve">   clorados (PCB), terfenilos policlorados (PCT) o di</t>
  </si>
  <si>
    <t xml:space="preserve">   feniles polibromados (PBB)……………………………….</t>
  </si>
  <si>
    <t>Los demás desechos de aceites..............................................</t>
  </si>
  <si>
    <t>-</t>
  </si>
  <si>
    <t>Coque de petróleo, betún de petróleo y demás re-</t>
  </si>
  <si>
    <t xml:space="preserve">   siduos de los aceites de petróleo o de material bi-</t>
  </si>
  <si>
    <t xml:space="preserve">   tuminoso………………………………………………………..</t>
  </si>
  <si>
    <t xml:space="preserve">Productos residuales de la industria química o de </t>
  </si>
  <si>
    <t xml:space="preserve">   las industrias conexas, no expresados ni com- </t>
  </si>
  <si>
    <t xml:space="preserve">   prendidos en otra parte; desechos y desperdicios</t>
  </si>
  <si>
    <t xml:space="preserve">   municipales; lodos de depuracion; etc…………………………………….. </t>
  </si>
  <si>
    <t>Desechos y desperdicios municipales……………….</t>
  </si>
  <si>
    <t>Lodos de depuración………………………………….</t>
  </si>
  <si>
    <t>Desechos clínicos……………………………………….</t>
  </si>
  <si>
    <t>Desechos de disolventes orgánicos halogenados…..</t>
  </si>
  <si>
    <t>Los demás desechos de disolventes orgánicos…….</t>
  </si>
  <si>
    <t>Los demás desechos de la industria química o de</t>
  </si>
  <si>
    <t xml:space="preserve">   las industrias conexas que contengan principal-</t>
  </si>
  <si>
    <t xml:space="preserve">   mente componentes orgánicos………………………</t>
  </si>
  <si>
    <t xml:space="preserve">   las industrias conexas……………………………….</t>
  </si>
  <si>
    <t>Desechos, recortes y desperdicios de plástico............................</t>
  </si>
  <si>
    <t xml:space="preserve">Desechos, desperdicios y recortes de caucho sin </t>
  </si>
  <si>
    <t xml:space="preserve">   endurecer, incluso en polvo o en granulos………………………….</t>
  </si>
  <si>
    <t>Recortes y demas desperdicios de cuero o piel,</t>
  </si>
  <si>
    <t xml:space="preserve">   preparados, o de cuero regenerado, no utlizables</t>
  </si>
  <si>
    <t xml:space="preserve">   para la fabricacion de manufacturas de cuero; a-</t>
  </si>
  <si>
    <t xml:space="preserve">   serrin, polvo y harina de cuero……………………….</t>
  </si>
  <si>
    <t>440139</t>
  </si>
  <si>
    <t>Aserrín, desperdicios y desechos de madera, inclu-
  so aglomerados en leños, briquetas y formas si-
  milares</t>
  </si>
  <si>
    <t xml:space="preserve">   milares............................................................................................</t>
  </si>
  <si>
    <t>450190</t>
  </si>
  <si>
    <t>Desperdicios  de corcho, corcho triturado, granula-</t>
  </si>
  <si>
    <t xml:space="preserve">   do o pulverizado………………………………………....</t>
  </si>
  <si>
    <t>470620</t>
  </si>
  <si>
    <t xml:space="preserve">Pasta  de  fibras  obtenidas  de  papel  o  cartón </t>
  </si>
  <si>
    <t xml:space="preserve">   reciclado (desperdicios y desechos)……………………</t>
  </si>
  <si>
    <t xml:space="preserve">Papel o cartón para reciclar (desperdicios y dese-
  </t>
  </si>
  <si>
    <t xml:space="preserve">   chos)............................................................................................</t>
  </si>
  <si>
    <t>Desperdicios de seda (incluidos capullos no aptos</t>
  </si>
  <si>
    <t xml:space="preserve">   para el devanado, desperdicios de hilado e hila-</t>
  </si>
  <si>
    <t xml:space="preserve">   chas)……………………………………………………………</t>
  </si>
  <si>
    <t>500500</t>
  </si>
  <si>
    <t xml:space="preserve">Hilados de desperdicios de seda  sin  acondicionar </t>
  </si>
  <si>
    <t xml:space="preserve">   para la venta al por menor…………………………………….</t>
  </si>
  <si>
    <t>500600</t>
  </si>
  <si>
    <t>Hilados de seda o de  desperdicios  de  seda, acon-</t>
  </si>
  <si>
    <t xml:space="preserve">   dicionados para la venta al por menor; "pelo de  </t>
  </si>
  <si>
    <t xml:space="preserve">   mesina" ("crin de florencia")…………………………….</t>
  </si>
  <si>
    <t>500720</t>
  </si>
  <si>
    <t xml:space="preserve">Los demás tejidos con un contenido de seda  o de </t>
  </si>
  <si>
    <t xml:space="preserve">   desperdicios  de  seda, distintos  de la borrilla, </t>
  </si>
  <si>
    <t xml:space="preserve">   superior o igual al 85% en peso…………………………..</t>
  </si>
  <si>
    <t>Desperdicios de lana o de pelo fino u ordinario, in-</t>
  </si>
  <si>
    <t xml:space="preserve">   cluidos los desperdicios de hilados, excepto las</t>
  </si>
  <si>
    <t xml:space="preserve">   hilachas……………………………………………………..</t>
  </si>
  <si>
    <t xml:space="preserve">Desperdicios de algodón (incluidos los desperdicios </t>
  </si>
  <si>
    <t xml:space="preserve">   de hilados y las hilachas)……………………………….</t>
  </si>
  <si>
    <t>Estopas y desperdicios de lino…………………………..</t>
  </si>
  <si>
    <t>Desperdicios de fibras sinteticas o artificiales (inclu-</t>
  </si>
  <si>
    <t xml:space="preserve">   idas las borras, los desperdicios de hilados y las</t>
  </si>
  <si>
    <t xml:space="preserve">   hilachas)…………………………………………………………………………………...…………..</t>
  </si>
  <si>
    <t xml:space="preserve">Trapos, cordeles, cuerdas y cordajes de materia </t>
  </si>
  <si>
    <t xml:space="preserve">   textil, en desperdicios o en articulos inservibles….</t>
  </si>
  <si>
    <t>Desperdicios y desechos de vidrio; vidrio en masa...............................</t>
  </si>
  <si>
    <t>Desperdicios y desechos de metal precioso o de
   chapado de metal precioso (plaque); demás des-
   perdicios y desechos que contengan metal pre-
   cioso compuesto de metal precioso, de los tipos
   utilizados principalmente para la recuperacion del</t>
  </si>
  <si>
    <t xml:space="preserve">   metal precioso..........................................................................</t>
  </si>
  <si>
    <t>Desperdicios y desechos (chatarra) de fundición,
   hierro o acero; lingotes de chatarra de hierro o a-</t>
  </si>
  <si>
    <t xml:space="preserve">   cero....................................................................................................</t>
  </si>
  <si>
    <t>Desperdicios y desechos de cobre..................................</t>
  </si>
  <si>
    <t>Desperdicios y desechos de níquel………………………………………………….…………….…..</t>
  </si>
  <si>
    <t>Desperdicios y desechos de aluminio.................................</t>
  </si>
  <si>
    <t>Desperdicios y desechos de plomo...............................................</t>
  </si>
  <si>
    <t>790200</t>
  </si>
  <si>
    <t>Desperdicios y desechos, de cinc………………………..</t>
  </si>
  <si>
    <t>Desperdicios y desechos de estaño………………….…………………</t>
  </si>
  <si>
    <t>Desperdicios y desechos de wolframio (tungsteno)………………….…………………</t>
  </si>
  <si>
    <t>Desperdicios y desechos de molibdeno………………….…………………</t>
  </si>
  <si>
    <t>Desperdicios y desechos de tantalio………………….…………………</t>
  </si>
  <si>
    <t>Desperdicios y desechos de magnesio………………….…………………</t>
  </si>
  <si>
    <t>Desperdicios y desechos de cobalto………………….…………………</t>
  </si>
  <si>
    <t>Desperdicios y desechos de bismuto………………….…………………</t>
  </si>
  <si>
    <t>Desperdicios y desechos de cadmio………………….…………………</t>
  </si>
  <si>
    <t>Desperdicios y desechos de titanio………………….…………………</t>
  </si>
  <si>
    <t>Desperdicios y desechos de circonio………………….…………………</t>
  </si>
  <si>
    <t>Desperdicios y desechos de antimonio………………….…………………</t>
  </si>
  <si>
    <t>Desperdicios y desechos de manganeso………………….…………………</t>
  </si>
  <si>
    <t>Desperdicios y desechos de berilio………………….…………………</t>
  </si>
  <si>
    <t>Desperdicios y desechos de cromo………………….…………………</t>
  </si>
  <si>
    <t>Desperdicios y desechos de talio………………….…………………</t>
  </si>
  <si>
    <t>81130010</t>
  </si>
  <si>
    <t>Desperdicios y desechos de "cermets"……………………..</t>
  </si>
  <si>
    <t>85423180</t>
  </si>
  <si>
    <t xml:space="preserve">Desperdicios y desechos de procesadores y contro- </t>
  </si>
  <si>
    <t xml:space="preserve">   ladores, incluso combinados con memorias, con-</t>
  </si>
  <si>
    <t xml:space="preserve">   vertidores , circuitos lógicos, amplificadores, relo-</t>
  </si>
  <si>
    <t xml:space="preserve">   jes y circuitos de sincronización, u otros circuitos..</t>
  </si>
  <si>
    <t>85423280</t>
  </si>
  <si>
    <t xml:space="preserve">   jes y circuitos de sincronización, u otros circuitos</t>
  </si>
  <si>
    <t xml:space="preserve">   y memorias……………………………………………………</t>
  </si>
  <si>
    <t>85423380</t>
  </si>
  <si>
    <t xml:space="preserve">   de amplificadores……………………………………………………</t>
  </si>
  <si>
    <t>85423980</t>
  </si>
  <si>
    <t>Los demás  desperdicios  y  desechos  de procesa-</t>
  </si>
  <si>
    <t xml:space="preserve">   dores y controladores, incluso combinados con </t>
  </si>
  <si>
    <t xml:space="preserve">   memorias, convertidores, circuitos lógicos, ampli-</t>
  </si>
  <si>
    <t xml:space="preserve">   ficadores , relojes y circuitos de  sincronización, </t>
  </si>
  <si>
    <t xml:space="preserve">   u otros circuitos……………………………………………..</t>
  </si>
  <si>
    <t>Desperdicios y desechos de pilas, baterías de pi-</t>
  </si>
  <si>
    <t xml:space="preserve">    las o acumuladores eléctricos; pilas, baterías de</t>
  </si>
  <si>
    <t xml:space="preserve">    pilas y acumuladores eléctricos inservibles………..</t>
  </si>
  <si>
    <t>NOTA: Cambios en las cifras debido a la adición de otras subpartidas relacionadas con desperdicios y desechos.</t>
  </si>
  <si>
    <t>(a) Excluye el valor correspondiente a la subpartida 230900 (Preparaciones de los tipos utilizadas para la alimentación de los animales).</t>
  </si>
  <si>
    <t>- Cantidad nula o cero.</t>
  </si>
  <si>
    <t>(P) Cifras preliminares.</t>
  </si>
  <si>
    <t>(R) Cifras revisadas.</t>
  </si>
  <si>
    <t xml:space="preserve"> </t>
  </si>
  <si>
    <t xml:space="preserve">   clorados (PCB), terfenilos policlorados (PCT) o di-</t>
  </si>
  <si>
    <t>Desperdicios de seda (incluidos ncapullos no aptos</t>
  </si>
  <si>
    <t xml:space="preserve">   chas)……………………………………………………</t>
  </si>
  <si>
    <t>Desperdicios y desechos de vidrio; vidrio en masa.......................................</t>
  </si>
  <si>
    <t>Desperdicios y desechos de pilas, baterías de pilas</t>
  </si>
  <si>
    <t xml:space="preserve">   o acumuladores eléctricos; pilas , baterías de pilas</t>
  </si>
  <si>
    <t xml:space="preserve">   y acumuladores eléctricos inservibles..……………………………………………………….……………..</t>
  </si>
  <si>
    <t>República de Panamá</t>
  </si>
  <si>
    <t>CONTRALORÍA GENERAL DE LA REPÚBLICA</t>
  </si>
  <si>
    <t>Instituto Nacional de Estadística y Censo</t>
  </si>
  <si>
    <t>PESO DE LAS EXPORTACIONES DE DESECHOS Y RESIDUOS DE LA REPÚBLICA, 
SEGÚN DESCRIPCIÓN ARANCELARIA: AÑOS 2014-18</t>
  </si>
  <si>
    <t>VALOR DE LAS EXPORTACIONES DE DESECHOS Y RESIDUOS DE LA REPÚBLICA,
  SEGÚN DESCRIPCIÓN ARANCELARIA: AÑOS 2014-18</t>
  </si>
  <si>
    <t>Exportación de desechos y residuos
 (valor FOB en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</si>
</sst>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2" fillId="0" borderId="5" xfId="0" applyFont="1" applyBorder="1"/>
    <xf numFmtId="164" fontId="2" fillId="0" borderId="5" xfId="0" applyNumberFormat="1" applyFont="1" applyBorder="1"/>
    <xf numFmtId="164" fontId="2" fillId="0" borderId="8" xfId="0" applyNumberFormat="1" applyFont="1" applyBorder="1"/>
    <xf numFmtId="3" fontId="2" fillId="0" borderId="0" xfId="0" applyNumberFormat="1" applyFont="1" applyBorder="1"/>
    <xf numFmtId="0" fontId="0" fillId="0" borderId="0" xfId="0" applyBorder="1" applyAlignment="1">
      <alignment horizontal="right"/>
    </xf>
    <xf numFmtId="0" fontId="3" fillId="0" borderId="5" xfId="0" applyFont="1" applyBorder="1"/>
    <xf numFmtId="164" fontId="0" fillId="0" borderId="8" xfId="0" applyNumberFormat="1" applyBorder="1"/>
    <xf numFmtId="0" fontId="2" fillId="0" borderId="8" xfId="0" applyFont="1" applyBorder="1"/>
    <xf numFmtId="164" fontId="2" fillId="0" borderId="8" xfId="0" applyNumberFormat="1" applyFont="1" applyBorder="1" applyAlignment="1">
      <alignment horizontal="right"/>
    </xf>
    <xf numFmtId="0" fontId="0" fillId="0" borderId="5" xfId="0" applyBorder="1"/>
    <xf numFmtId="164" fontId="0" fillId="0" borderId="5" xfId="0" applyNumberFormat="1" applyBorder="1"/>
    <xf numFmtId="0" fontId="0" fillId="0" borderId="8" xfId="0" applyBorder="1"/>
    <xf numFmtId="164" fontId="0" fillId="0" borderId="8" xfId="0" applyNumberFormat="1" applyBorder="1" applyAlignment="1">
      <alignment horizontal="right"/>
    </xf>
    <xf numFmtId="3" fontId="0" fillId="0" borderId="0" xfId="0" applyNumberFormat="1" applyBorder="1"/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0" fillId="0" borderId="0" xfId="0" applyAlignment="1">
      <alignment horizontal="right"/>
    </xf>
    <xf numFmtId="0" fontId="0" fillId="0" borderId="5" xfId="0" applyFill="1" applyBorder="1"/>
    <xf numFmtId="164" fontId="0" fillId="0" borderId="5" xfId="0" applyNumberFormat="1" applyFill="1" applyBorder="1"/>
    <xf numFmtId="164" fontId="0" fillId="0" borderId="8" xfId="0" applyNumberFormat="1" applyFill="1" applyBorder="1"/>
    <xf numFmtId="0" fontId="0" fillId="4" borderId="0" xfId="0" applyFill="1" applyAlignment="1">
      <alignment horizontal="right"/>
    </xf>
    <xf numFmtId="49" fontId="3" fillId="0" borderId="5" xfId="0" applyNumberFormat="1" applyFont="1" applyFill="1" applyBorder="1" applyAlignment="1">
      <alignment vertical="top"/>
    </xf>
    <xf numFmtId="0" fontId="0" fillId="0" borderId="0" xfId="0" applyFill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4" fontId="0" fillId="0" borderId="0" xfId="0" applyNumberFormat="1" applyBorder="1"/>
    <xf numFmtId="164" fontId="0" fillId="0" borderId="5" xfId="0" applyNumberFormat="1" applyFill="1" applyBorder="1" applyAlignment="1">
      <alignment horizontal="right"/>
    </xf>
    <xf numFmtId="49" fontId="3" fillId="4" borderId="0" xfId="0" applyNumberFormat="1" applyFont="1" applyFill="1" applyAlignment="1">
      <alignment horizontal="right"/>
    </xf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right"/>
    </xf>
    <xf numFmtId="0" fontId="3" fillId="0" borderId="5" xfId="0" applyFont="1" applyFill="1" applyBorder="1"/>
    <xf numFmtId="164" fontId="0" fillId="0" borderId="5" xfId="0" applyNumberFormat="1" applyBorder="1" applyAlignment="1">
      <alignment horizontal="right"/>
    </xf>
    <xf numFmtId="0" fontId="0" fillId="0" borderId="8" xfId="0" applyFill="1" applyBorder="1" applyAlignment="1">
      <alignment horizontal="right"/>
    </xf>
    <xf numFmtId="3" fontId="0" fillId="0" borderId="8" xfId="0" applyNumberFormat="1" applyBorder="1"/>
    <xf numFmtId="49" fontId="3" fillId="5" borderId="0" xfId="0" applyNumberFormat="1" applyFont="1" applyFill="1" applyAlignment="1">
      <alignment horizontal="right"/>
    </xf>
    <xf numFmtId="0" fontId="1" fillId="5" borderId="0" xfId="0" applyFont="1" applyFill="1" applyBorder="1"/>
    <xf numFmtId="0" fontId="0" fillId="0" borderId="7" xfId="0" applyBorder="1"/>
    <xf numFmtId="164" fontId="0" fillId="0" borderId="6" xfId="0" applyNumberFormat="1" applyBorder="1"/>
    <xf numFmtId="0" fontId="0" fillId="0" borderId="6" xfId="0" applyBorder="1"/>
    <xf numFmtId="164" fontId="0" fillId="0" borderId="0" xfId="0" applyNumberFormat="1" applyBorder="1"/>
    <xf numFmtId="0" fontId="0" fillId="0" borderId="0" xfId="0" applyFill="1"/>
    <xf numFmtId="0" fontId="0" fillId="0" borderId="0" xfId="0" applyFill="1" applyBorder="1"/>
    <xf numFmtId="49" fontId="0" fillId="0" borderId="0" xfId="0" applyNumberFormat="1"/>
    <xf numFmtId="0" fontId="0" fillId="0" borderId="1" xfId="0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3" fontId="2" fillId="0" borderId="5" xfId="0" applyNumberFormat="1" applyFont="1" applyBorder="1"/>
    <xf numFmtId="3" fontId="2" fillId="0" borderId="8" xfId="0" applyNumberFormat="1" applyFont="1" applyBorder="1"/>
    <xf numFmtId="3" fontId="0" fillId="0" borderId="5" xfId="0" applyNumberFormat="1" applyBorder="1"/>
    <xf numFmtId="3" fontId="0" fillId="0" borderId="5" xfId="0" applyNumberFormat="1" applyFill="1" applyBorder="1"/>
    <xf numFmtId="3" fontId="0" fillId="0" borderId="8" xfId="0" applyNumberFormat="1" applyFill="1" applyBorder="1"/>
    <xf numFmtId="3" fontId="0" fillId="6" borderId="8" xfId="0" applyNumberFormat="1" applyFill="1" applyBorder="1"/>
    <xf numFmtId="3" fontId="3" fillId="0" borderId="8" xfId="0" applyNumberFormat="1" applyFont="1" applyBorder="1" applyAlignment="1">
      <alignment horizontal="right"/>
    </xf>
    <xf numFmtId="3" fontId="0" fillId="0" borderId="8" xfId="0" applyNumberFormat="1" applyFill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6" fillId="0" borderId="0" xfId="0" applyNumberFormat="1" applyFont="1" applyBorder="1" applyAlignment="1">
      <alignment horizontal="right" vertical="top" wrapText="1"/>
    </xf>
    <xf numFmtId="3" fontId="5" fillId="0" borderId="8" xfId="0" applyNumberFormat="1" applyFont="1" applyBorder="1" applyAlignment="1">
      <alignment horizontal="right" wrapText="1"/>
    </xf>
    <xf numFmtId="3" fontId="3" fillId="0" borderId="8" xfId="0" applyNumberFormat="1" applyFont="1" applyBorder="1" applyAlignment="1">
      <alignment horizontal="right" wrapText="1"/>
    </xf>
    <xf numFmtId="3" fontId="7" fillId="0" borderId="8" xfId="0" applyNumberFormat="1" applyFont="1" applyBorder="1" applyAlignment="1">
      <alignment horizontal="left" vertical="top" wrapText="1"/>
    </xf>
    <xf numFmtId="3" fontId="3" fillId="0" borderId="8" xfId="0" applyNumberFormat="1" applyFont="1" applyBorder="1" applyAlignment="1">
      <alignment horizontal="left" vertical="top" wrapText="1"/>
    </xf>
    <xf numFmtId="3" fontId="3" fillId="0" borderId="8" xfId="0" applyNumberFormat="1" applyFont="1" applyFill="1" applyBorder="1" applyAlignment="1">
      <alignment horizontal="right"/>
    </xf>
    <xf numFmtId="3" fontId="0" fillId="0" borderId="5" xfId="0" applyNumberForma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7" xfId="0" applyNumberFormat="1" applyBorder="1"/>
    <xf numFmtId="3" fontId="0" fillId="0" borderId="6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3" fontId="3" fillId="0" borderId="8" xfId="0" applyNumberFormat="1" applyFont="1" applyBorder="1" applyAlignment="1">
      <alignment horizontal="right" wrapText="1"/>
    </xf>
    <xf numFmtId="3" fontId="3" fillId="0" borderId="8" xfId="0" applyNumberFormat="1" applyFont="1" applyBorder="1" applyAlignment="1">
      <alignment wrapText="1"/>
    </xf>
    <xf numFmtId="3" fontId="0" fillId="0" borderId="8" xfId="0" applyNumberFormat="1" applyBorder="1"/>
    <xf numFmtId="3" fontId="0" fillId="0" borderId="5" xfId="0" applyNumberFormat="1" applyFill="1" applyBorder="1"/>
    <xf numFmtId="3" fontId="5" fillId="0" borderId="8" xfId="0" applyNumberFormat="1" applyFont="1" applyBorder="1" applyAlignment="1">
      <alignment horizontal="right" wrapText="1"/>
    </xf>
    <xf numFmtId="0" fontId="0" fillId="0" borderId="9" xfId="0" applyBorder="1" applyAlignment="1">
      <alignment horizontal="right" vertical="top"/>
    </xf>
    <xf numFmtId="0" fontId="3" fillId="0" borderId="5" xfId="0" applyFont="1" applyBorder="1" applyAlignment="1">
      <alignment vertical="top" wrapText="1"/>
    </xf>
    <xf numFmtId="3" fontId="0" fillId="0" borderId="5" xfId="0" applyNumberFormat="1" applyBorder="1"/>
    <xf numFmtId="3" fontId="0" fillId="0" borderId="8" xfId="0" applyNumberFormat="1" applyFill="1" applyBorder="1" applyAlignment="1">
      <alignment horizontal="right"/>
    </xf>
    <xf numFmtId="0" fontId="0" fillId="0" borderId="0" xfId="0" applyAlignment="1">
      <alignment horizontal="right" vertical="top"/>
    </xf>
    <xf numFmtId="3" fontId="0" fillId="0" borderId="8" xfId="0" applyNumberFormat="1" applyFill="1" applyBorder="1"/>
    <xf numFmtId="49" fontId="3" fillId="0" borderId="9" xfId="0" applyNumberFormat="1" applyFont="1" applyFill="1" applyBorder="1" applyAlignment="1">
      <alignment horizontal="right" vertical="top"/>
    </xf>
    <xf numFmtId="49" fontId="3" fillId="0" borderId="5" xfId="0" applyNumberFormat="1" applyFont="1" applyFill="1" applyBorder="1" applyAlignment="1">
      <alignment vertical="top" wrapText="1"/>
    </xf>
    <xf numFmtId="3" fontId="0" fillId="0" borderId="5" xfId="0" applyNumberForma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1" fillId="0" borderId="5" xfId="0" applyNumberFormat="1" applyFont="1" applyFill="1" applyBorder="1"/>
    <xf numFmtId="0" fontId="2" fillId="0" borderId="0" xfId="0" applyFont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164" fontId="0" fillId="0" borderId="8" xfId="0" applyNumberFormat="1" applyBorder="1" applyAlignment="1">
      <alignment horizontal="right"/>
    </xf>
    <xf numFmtId="164" fontId="0" fillId="0" borderId="8" xfId="0" applyNumberFormat="1" applyBorder="1"/>
    <xf numFmtId="164" fontId="0" fillId="0" borderId="5" xfId="0" applyNumberFormat="1" applyBorder="1"/>
    <xf numFmtId="164" fontId="0" fillId="0" borderId="5" xfId="0" applyNumberFormat="1" applyFill="1" applyBorder="1"/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3" fillId="0" borderId="8" xfId="0" applyNumberFormat="1" applyFont="1" applyBorder="1"/>
    <xf numFmtId="164" fontId="0" fillId="0" borderId="8" xfId="0" applyNumberFormat="1" applyFill="1" applyBorder="1" applyAlignment="1">
      <alignment horizontal="right"/>
    </xf>
    <xf numFmtId="164" fontId="0" fillId="0" borderId="5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297"/>
  <sheetViews>
    <sheetView tabSelected="1" view="pageBreakPreview" zoomScaleSheetLayoutView="100" workbookViewId="0">
      <selection activeCell="I149" sqref="I149"/>
    </sheetView>
  </sheetViews>
  <sheetFormatPr baseColWidth="10" defaultRowHeight="12.75" x14ac:dyDescent="0.2"/>
  <cols>
    <col min="1" max="1" width="11.7109375" customWidth="1"/>
    <col min="2" max="2" width="43.42578125" customWidth="1"/>
    <col min="3" max="3" width="11.28515625" hidden="1" customWidth="1"/>
    <col min="4" max="5" width="16.7109375" hidden="1" customWidth="1"/>
    <col min="6" max="7" width="16.7109375" customWidth="1"/>
    <col min="8" max="8" width="16.7109375" style="4" customWidth="1"/>
    <col min="9" max="10" width="16.7109375" customWidth="1"/>
  </cols>
  <sheetData>
    <row r="1" spans="1:14" x14ac:dyDescent="0.2">
      <c r="A1" s="77" t="s">
        <v>148</v>
      </c>
      <c r="B1" s="78"/>
      <c r="C1" s="78"/>
      <c r="D1" s="78"/>
      <c r="E1" s="78"/>
      <c r="F1" s="78"/>
      <c r="G1" s="78"/>
      <c r="H1" s="78"/>
      <c r="I1" s="78"/>
      <c r="J1" s="78"/>
    </row>
    <row r="2" spans="1:14" x14ac:dyDescent="0.2">
      <c r="A2" s="79" t="s">
        <v>149</v>
      </c>
      <c r="B2" s="79"/>
      <c r="C2" s="79"/>
      <c r="D2" s="79"/>
      <c r="E2" s="79"/>
      <c r="F2" s="79"/>
      <c r="G2" s="79"/>
      <c r="H2" s="79"/>
      <c r="I2" s="79"/>
      <c r="J2" s="79"/>
    </row>
    <row r="3" spans="1:14" x14ac:dyDescent="0.2">
      <c r="A3" s="77" t="s">
        <v>150</v>
      </c>
      <c r="B3" s="78"/>
      <c r="C3" s="78"/>
      <c r="D3" s="78"/>
      <c r="E3" s="78"/>
      <c r="F3" s="78"/>
      <c r="G3" s="78"/>
      <c r="H3" s="78"/>
      <c r="I3" s="78"/>
      <c r="J3" s="78"/>
    </row>
    <row r="5" spans="1:14" ht="12.95" customHeight="1" x14ac:dyDescent="0.2">
      <c r="A5" s="112" t="s">
        <v>151</v>
      </c>
      <c r="B5" s="112"/>
      <c r="C5" s="112"/>
      <c r="D5" s="112"/>
      <c r="E5" s="112"/>
      <c r="F5" s="112"/>
      <c r="G5" s="112"/>
      <c r="H5" s="112"/>
      <c r="I5" s="112"/>
      <c r="J5" s="112"/>
      <c r="K5" s="1"/>
      <c r="L5" s="1"/>
    </row>
    <row r="6" spans="1:14" ht="20.45" customHeight="1" x14ac:dyDescent="0.2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2"/>
      <c r="L6" s="2"/>
      <c r="M6" s="2"/>
      <c r="N6" s="2"/>
    </row>
    <row r="7" spans="1:14" x14ac:dyDescent="0.2">
      <c r="A7" s="3"/>
      <c r="B7" s="3"/>
      <c r="C7" s="3"/>
      <c r="D7" s="3"/>
      <c r="E7" s="3"/>
      <c r="F7" s="3"/>
      <c r="G7" s="3"/>
      <c r="H7" s="113"/>
      <c r="I7" s="113"/>
      <c r="J7" s="3"/>
      <c r="K7" s="4"/>
      <c r="L7" s="4"/>
    </row>
    <row r="8" spans="1:14" ht="16.7" customHeight="1" x14ac:dyDescent="0.2">
      <c r="A8" s="114" t="s">
        <v>0</v>
      </c>
      <c r="B8" s="101" t="s">
        <v>1</v>
      </c>
      <c r="C8" s="104" t="s">
        <v>2</v>
      </c>
      <c r="D8" s="105"/>
      <c r="E8" s="105"/>
      <c r="F8" s="105"/>
      <c r="G8" s="105"/>
      <c r="H8" s="105"/>
      <c r="I8" s="105"/>
      <c r="J8" s="105"/>
      <c r="K8" s="4"/>
      <c r="L8" s="4"/>
    </row>
    <row r="9" spans="1:14" ht="16.7" customHeight="1" x14ac:dyDescent="0.2">
      <c r="A9" s="115"/>
      <c r="B9" s="102"/>
      <c r="C9" s="106"/>
      <c r="D9" s="107"/>
      <c r="E9" s="107"/>
      <c r="F9" s="107"/>
      <c r="G9" s="107"/>
      <c r="H9" s="107"/>
      <c r="I9" s="107"/>
      <c r="J9" s="107"/>
      <c r="K9" s="5"/>
      <c r="L9" s="5"/>
      <c r="M9" s="5"/>
      <c r="N9" s="5"/>
    </row>
    <row r="10" spans="1:14" ht="21" customHeight="1" x14ac:dyDescent="0.2">
      <c r="A10" s="116"/>
      <c r="B10" s="103"/>
      <c r="C10" s="6">
        <v>2011</v>
      </c>
      <c r="D10" s="6">
        <v>2012</v>
      </c>
      <c r="E10" s="7">
        <v>2013</v>
      </c>
      <c r="F10" s="6">
        <v>2014</v>
      </c>
      <c r="G10" s="6">
        <v>2015</v>
      </c>
      <c r="H10" s="6">
        <v>2016</v>
      </c>
      <c r="I10" s="7" t="s">
        <v>3</v>
      </c>
      <c r="J10" s="7" t="s">
        <v>4</v>
      </c>
      <c r="K10" s="1"/>
      <c r="L10" s="1"/>
    </row>
    <row r="11" spans="1:14" x14ac:dyDescent="0.2">
      <c r="B11" s="8"/>
      <c r="C11" s="8"/>
      <c r="D11" s="8"/>
      <c r="E11" s="8"/>
      <c r="F11" s="9"/>
      <c r="G11" s="10"/>
      <c r="H11" s="10"/>
      <c r="I11" s="10"/>
      <c r="J11" s="10"/>
      <c r="K11" s="4"/>
      <c r="L11" s="4"/>
    </row>
    <row r="12" spans="1:14" x14ac:dyDescent="0.2">
      <c r="B12" s="11" t="s">
        <v>5</v>
      </c>
      <c r="C12" s="12">
        <f>SUM(C16:C141)</f>
        <v>413848.11800000002</v>
      </c>
      <c r="D12" s="12">
        <f>SUM(D15:D141)</f>
        <v>432642.26699999993</v>
      </c>
      <c r="E12" s="12">
        <f t="shared" ref="E12:J12" si="0">SUM(E15:E102)</f>
        <v>392629.886</v>
      </c>
      <c r="F12" s="12">
        <f t="shared" si="0"/>
        <v>401045.47399999993</v>
      </c>
      <c r="G12" s="12">
        <f t="shared" si="0"/>
        <v>273468.054</v>
      </c>
      <c r="H12" s="12">
        <f t="shared" si="0"/>
        <v>294807.95399999997</v>
      </c>
      <c r="I12" s="13">
        <f t="shared" si="0"/>
        <v>417330.71200000006</v>
      </c>
      <c r="J12" s="13">
        <f t="shared" si="0"/>
        <v>361961.07</v>
      </c>
      <c r="K12" s="14"/>
      <c r="L12" s="14"/>
    </row>
    <row r="13" spans="1:14" hidden="1" x14ac:dyDescent="0.2">
      <c r="A13" s="15">
        <v>15220090</v>
      </c>
      <c r="B13" s="16" t="s">
        <v>6</v>
      </c>
      <c r="C13" s="12"/>
      <c r="D13" s="12"/>
      <c r="E13" s="12"/>
      <c r="F13" s="12"/>
      <c r="G13" s="17"/>
      <c r="H13" s="17"/>
      <c r="I13" s="18"/>
      <c r="J13" s="19"/>
      <c r="K13" s="14"/>
      <c r="L13" s="14"/>
    </row>
    <row r="14" spans="1:14" ht="14.25" hidden="1" customHeight="1" x14ac:dyDescent="0.2">
      <c r="A14" s="15"/>
      <c r="B14" s="20" t="s">
        <v>7</v>
      </c>
      <c r="C14" s="21"/>
      <c r="D14" s="21"/>
      <c r="E14" s="21"/>
      <c r="F14" s="20"/>
      <c r="G14" s="17"/>
      <c r="H14" s="17"/>
      <c r="I14" s="22"/>
      <c r="J14" s="23"/>
      <c r="K14" s="24"/>
      <c r="L14" s="4"/>
    </row>
    <row r="15" spans="1:14" ht="12.95" customHeight="1" x14ac:dyDescent="0.2">
      <c r="A15" s="85" t="s">
        <v>8</v>
      </c>
      <c r="B15" s="25" t="s">
        <v>9</v>
      </c>
      <c r="C15" s="21"/>
      <c r="D15" s="110">
        <v>20723.071</v>
      </c>
      <c r="E15" s="110">
        <v>29914.473000000002</v>
      </c>
      <c r="F15" s="111">
        <f>(47333883-7075969)/1000</f>
        <v>40257.913999999997</v>
      </c>
      <c r="G15" s="111">
        <v>26358.35</v>
      </c>
      <c r="H15" s="108">
        <f>(27500464-896798)/1000</f>
        <v>26603.666000000001</v>
      </c>
      <c r="I15" s="117">
        <f>36336136/1000</f>
        <v>36336.135999999999</v>
      </c>
      <c r="J15" s="118">
        <f>((37953260-235026-674572)/1000)</f>
        <v>37043.661999999997</v>
      </c>
      <c r="K15" s="24"/>
      <c r="L15" s="4"/>
    </row>
    <row r="16" spans="1:14" x14ac:dyDescent="0.2">
      <c r="A16" s="85"/>
      <c r="B16" s="26" t="s">
        <v>10</v>
      </c>
      <c r="C16" s="21">
        <v>14956.538</v>
      </c>
      <c r="D16" s="110"/>
      <c r="E16" s="110"/>
      <c r="F16" s="111"/>
      <c r="G16" s="111"/>
      <c r="H16" s="108"/>
      <c r="I16" s="117"/>
      <c r="J16" s="118"/>
      <c r="K16" s="24"/>
      <c r="L16" s="24"/>
    </row>
    <row r="17" spans="1:12" hidden="1" x14ac:dyDescent="0.2">
      <c r="A17" s="27">
        <v>240130</v>
      </c>
      <c r="B17" s="28" t="s">
        <v>11</v>
      </c>
      <c r="C17" s="21"/>
      <c r="D17" s="21"/>
      <c r="E17" s="21"/>
      <c r="F17" s="29"/>
      <c r="G17" s="30"/>
      <c r="H17" s="23"/>
      <c r="I17" s="17"/>
      <c r="J17" s="23"/>
      <c r="K17" s="24"/>
      <c r="L17" s="24"/>
    </row>
    <row r="18" spans="1:12" hidden="1" x14ac:dyDescent="0.2">
      <c r="A18" s="31">
        <v>252530</v>
      </c>
      <c r="B18" s="32" t="s">
        <v>12</v>
      </c>
      <c r="C18" s="21"/>
      <c r="D18" s="21"/>
      <c r="E18" s="21"/>
      <c r="F18" s="29"/>
      <c r="G18" s="30"/>
      <c r="H18" s="23"/>
      <c r="I18" s="17"/>
      <c r="J18" s="23"/>
      <c r="K18" s="24"/>
      <c r="L18" s="24"/>
    </row>
    <row r="19" spans="1:12" hidden="1" x14ac:dyDescent="0.2">
      <c r="A19" s="27">
        <v>261800</v>
      </c>
      <c r="B19" s="16" t="s">
        <v>13</v>
      </c>
      <c r="C19" s="21"/>
      <c r="D19" s="21"/>
      <c r="E19" s="21"/>
      <c r="F19" s="29"/>
      <c r="G19" s="30"/>
      <c r="H19" s="23"/>
      <c r="I19" s="17"/>
      <c r="J19" s="23"/>
      <c r="K19" s="24"/>
      <c r="L19" s="24"/>
    </row>
    <row r="20" spans="1:12" hidden="1" x14ac:dyDescent="0.2">
      <c r="A20" s="27"/>
      <c r="B20" s="20" t="s">
        <v>14</v>
      </c>
      <c r="C20" s="21"/>
      <c r="D20" s="21"/>
      <c r="E20" s="21"/>
      <c r="F20" s="29"/>
      <c r="G20" s="30"/>
      <c r="H20" s="23"/>
      <c r="I20" s="17"/>
      <c r="J20" s="23"/>
      <c r="K20" s="24"/>
      <c r="L20" s="24"/>
    </row>
    <row r="21" spans="1:12" hidden="1" x14ac:dyDescent="0.2">
      <c r="A21" s="27">
        <v>261900</v>
      </c>
      <c r="B21" s="20" t="s">
        <v>15</v>
      </c>
      <c r="C21" s="21"/>
      <c r="D21" s="21"/>
      <c r="E21" s="21"/>
      <c r="F21" s="29"/>
      <c r="G21" s="30"/>
      <c r="H21" s="23"/>
      <c r="I21" s="17"/>
      <c r="J21" s="23"/>
      <c r="K21" s="24"/>
      <c r="L21" s="24"/>
    </row>
    <row r="22" spans="1:12" hidden="1" x14ac:dyDescent="0.2">
      <c r="A22" s="27"/>
      <c r="B22" s="20" t="s">
        <v>16</v>
      </c>
      <c r="C22" s="21"/>
      <c r="D22" s="21"/>
      <c r="E22" s="21"/>
      <c r="F22" s="29"/>
      <c r="G22" s="30"/>
      <c r="H22" s="23"/>
      <c r="I22" s="17"/>
      <c r="J22" s="23"/>
      <c r="K22" s="24"/>
      <c r="L22" s="24"/>
    </row>
    <row r="23" spans="1:12" hidden="1" x14ac:dyDescent="0.2">
      <c r="A23" s="27">
        <v>262000</v>
      </c>
      <c r="B23" s="20" t="s">
        <v>17</v>
      </c>
      <c r="C23" s="21"/>
      <c r="D23" s="21"/>
      <c r="E23" s="21"/>
      <c r="F23" s="29"/>
      <c r="G23" s="30"/>
      <c r="H23" s="23"/>
      <c r="I23" s="17"/>
      <c r="J23" s="23"/>
      <c r="K23" s="24"/>
      <c r="L23" s="24"/>
    </row>
    <row r="24" spans="1:12" hidden="1" x14ac:dyDescent="0.2">
      <c r="A24" s="27"/>
      <c r="B24" s="20" t="s">
        <v>18</v>
      </c>
      <c r="C24" s="21"/>
      <c r="D24" s="21"/>
      <c r="E24" s="21"/>
      <c r="F24" s="29"/>
      <c r="G24" s="30"/>
      <c r="H24" s="23"/>
      <c r="I24" s="17"/>
      <c r="J24" s="23"/>
      <c r="K24" s="24"/>
      <c r="L24" s="24"/>
    </row>
    <row r="25" spans="1:12" hidden="1" x14ac:dyDescent="0.2">
      <c r="A25" s="27"/>
      <c r="B25" s="20" t="s">
        <v>19</v>
      </c>
      <c r="C25" s="21"/>
      <c r="D25" s="21"/>
      <c r="E25" s="21"/>
      <c r="F25" s="29"/>
      <c r="G25" s="30"/>
      <c r="H25" s="23"/>
      <c r="I25" s="17"/>
      <c r="J25" s="23"/>
      <c r="K25" s="24"/>
      <c r="L25" s="24"/>
    </row>
    <row r="26" spans="1:12" hidden="1" x14ac:dyDescent="0.2">
      <c r="A26" s="27">
        <v>262100</v>
      </c>
      <c r="B26" s="20" t="s">
        <v>20</v>
      </c>
      <c r="C26" s="21"/>
      <c r="D26" s="21"/>
      <c r="E26" s="21"/>
      <c r="F26" s="29"/>
      <c r="G26" s="30"/>
      <c r="H26" s="23"/>
      <c r="I26" s="17"/>
      <c r="J26" s="23"/>
      <c r="K26" s="24"/>
      <c r="L26" s="24"/>
    </row>
    <row r="27" spans="1:12" hidden="1" x14ac:dyDescent="0.2">
      <c r="A27" s="27"/>
      <c r="B27" s="20" t="s">
        <v>21</v>
      </c>
      <c r="C27" s="21"/>
      <c r="D27" s="21"/>
      <c r="E27" s="21"/>
      <c r="F27" s="29"/>
      <c r="G27" s="30"/>
      <c r="H27" s="23"/>
      <c r="I27" s="17"/>
      <c r="J27" s="23"/>
      <c r="K27" s="24"/>
      <c r="L27" s="24"/>
    </row>
    <row r="28" spans="1:12" hidden="1" x14ac:dyDescent="0.2">
      <c r="A28" s="27"/>
      <c r="B28" s="20" t="s">
        <v>22</v>
      </c>
      <c r="C28" s="21"/>
      <c r="D28" s="21"/>
      <c r="E28" s="21"/>
      <c r="F28" s="29"/>
      <c r="G28" s="30"/>
      <c r="H28" s="23"/>
      <c r="I28" s="17"/>
      <c r="J28" s="23"/>
      <c r="K28" s="24"/>
      <c r="L28" s="24"/>
    </row>
    <row r="29" spans="1:12" hidden="1" x14ac:dyDescent="0.2">
      <c r="A29" s="27"/>
      <c r="B29" s="20" t="s">
        <v>23</v>
      </c>
      <c r="C29" s="21"/>
      <c r="D29" s="21"/>
      <c r="E29" s="21"/>
      <c r="F29" s="29"/>
      <c r="G29" s="30"/>
      <c r="H29" s="23"/>
      <c r="I29" s="17"/>
      <c r="J29" s="23"/>
      <c r="K29" s="24"/>
      <c r="L29" s="24"/>
    </row>
    <row r="30" spans="1:12" hidden="1" x14ac:dyDescent="0.2">
      <c r="A30" s="33">
        <v>271091</v>
      </c>
      <c r="B30" s="20" t="s">
        <v>24</v>
      </c>
      <c r="C30" s="21"/>
      <c r="D30" s="21"/>
      <c r="E30" s="21"/>
      <c r="F30" s="29"/>
      <c r="G30" s="30"/>
      <c r="H30" s="23"/>
      <c r="I30" s="17"/>
      <c r="J30" s="23"/>
      <c r="K30" s="24"/>
      <c r="L30" s="24"/>
    </row>
    <row r="31" spans="1:12" hidden="1" x14ac:dyDescent="0.2">
      <c r="A31" s="33"/>
      <c r="B31" s="20" t="s">
        <v>25</v>
      </c>
      <c r="C31" s="21"/>
      <c r="D31" s="21"/>
      <c r="E31" s="21"/>
      <c r="F31" s="29"/>
      <c r="G31" s="30"/>
      <c r="H31" s="23"/>
      <c r="I31" s="17"/>
      <c r="J31" s="23"/>
      <c r="K31" s="24"/>
      <c r="L31" s="24"/>
    </row>
    <row r="32" spans="1:12" hidden="1" x14ac:dyDescent="0.2">
      <c r="A32" s="33"/>
      <c r="B32" s="20" t="s">
        <v>26</v>
      </c>
      <c r="C32" s="21"/>
      <c r="D32" s="21"/>
      <c r="E32" s="21"/>
      <c r="F32" s="29"/>
      <c r="G32" s="30"/>
      <c r="H32" s="23"/>
      <c r="I32" s="17"/>
      <c r="J32" s="23"/>
      <c r="K32" s="24"/>
      <c r="L32" s="24"/>
    </row>
    <row r="33" spans="1:12" x14ac:dyDescent="0.2">
      <c r="A33" s="27">
        <v>271099</v>
      </c>
      <c r="B33" s="16" t="s">
        <v>27</v>
      </c>
      <c r="C33" s="21">
        <v>687.38</v>
      </c>
      <c r="D33" s="21">
        <v>612.44000000000005</v>
      </c>
      <c r="E33" s="21">
        <v>1151.08</v>
      </c>
      <c r="F33" s="29">
        <v>1953.3019999999999</v>
      </c>
      <c r="G33" s="30">
        <v>715.60299999999995</v>
      </c>
      <c r="H33" s="23" t="s">
        <v>28</v>
      </c>
      <c r="I33" s="34" t="s">
        <v>28</v>
      </c>
      <c r="J33" s="35"/>
      <c r="K33" s="24"/>
      <c r="L33" s="24"/>
    </row>
    <row r="34" spans="1:12" hidden="1" x14ac:dyDescent="0.2">
      <c r="A34" s="31">
        <v>271300</v>
      </c>
      <c r="B34" s="20" t="s">
        <v>29</v>
      </c>
      <c r="C34" s="21"/>
      <c r="D34" s="21"/>
      <c r="E34" s="21"/>
      <c r="F34" s="21"/>
      <c r="G34" s="17"/>
      <c r="H34" s="23"/>
      <c r="I34" s="17"/>
      <c r="J34" s="23"/>
      <c r="K34" s="24"/>
      <c r="L34" s="24"/>
    </row>
    <row r="35" spans="1:12" hidden="1" x14ac:dyDescent="0.2">
      <c r="A35" s="31"/>
      <c r="B35" s="20" t="s">
        <v>30</v>
      </c>
      <c r="C35" s="21"/>
      <c r="D35" s="21"/>
      <c r="E35" s="21"/>
      <c r="F35" s="21"/>
      <c r="G35" s="17"/>
      <c r="H35" s="23"/>
      <c r="I35" s="17"/>
      <c r="J35" s="23"/>
      <c r="K35" s="24"/>
      <c r="L35" s="24"/>
    </row>
    <row r="36" spans="1:12" hidden="1" x14ac:dyDescent="0.2">
      <c r="A36" s="31"/>
      <c r="B36" s="20" t="s">
        <v>31</v>
      </c>
      <c r="C36" s="21"/>
      <c r="D36" s="21"/>
      <c r="E36" s="21"/>
      <c r="F36" s="21"/>
      <c r="G36" s="17"/>
      <c r="H36" s="23"/>
      <c r="I36" s="17"/>
      <c r="J36" s="23"/>
      <c r="K36" s="24"/>
      <c r="L36" s="24"/>
    </row>
    <row r="37" spans="1:12" hidden="1" x14ac:dyDescent="0.2">
      <c r="A37" s="33">
        <v>382500</v>
      </c>
      <c r="B37" s="16" t="s">
        <v>32</v>
      </c>
      <c r="C37" s="21"/>
      <c r="D37" s="21"/>
      <c r="E37" s="21"/>
      <c r="F37" s="21"/>
      <c r="G37" s="17"/>
      <c r="H37" s="23"/>
      <c r="I37" s="17"/>
      <c r="J37" s="23"/>
      <c r="K37" s="24"/>
      <c r="L37" s="24"/>
    </row>
    <row r="38" spans="1:12" hidden="1" x14ac:dyDescent="0.2">
      <c r="A38" s="33"/>
      <c r="B38" s="20" t="s">
        <v>33</v>
      </c>
      <c r="C38" s="21"/>
      <c r="D38" s="21"/>
      <c r="E38" s="21"/>
      <c r="F38" s="21"/>
      <c r="G38" s="17"/>
      <c r="H38" s="23"/>
      <c r="I38" s="17"/>
      <c r="J38" s="23"/>
      <c r="K38" s="24"/>
      <c r="L38" s="24"/>
    </row>
    <row r="39" spans="1:12" hidden="1" x14ac:dyDescent="0.2">
      <c r="A39" s="33"/>
      <c r="B39" s="20" t="s">
        <v>34</v>
      </c>
      <c r="C39" s="21"/>
      <c r="D39" s="21"/>
      <c r="E39" s="21"/>
      <c r="F39" s="21"/>
      <c r="G39" s="17"/>
      <c r="H39" s="23"/>
      <c r="I39" s="17"/>
      <c r="J39" s="23"/>
      <c r="K39" s="24"/>
      <c r="L39" s="24"/>
    </row>
    <row r="40" spans="1:12" hidden="1" x14ac:dyDescent="0.2">
      <c r="A40" s="33"/>
      <c r="B40" s="28" t="s">
        <v>35</v>
      </c>
      <c r="C40" s="21"/>
      <c r="D40" s="21"/>
      <c r="E40" s="21"/>
      <c r="F40" s="21"/>
      <c r="G40" s="17"/>
      <c r="H40" s="23"/>
      <c r="I40" s="17"/>
      <c r="J40" s="23"/>
      <c r="K40" s="24"/>
      <c r="L40" s="24"/>
    </row>
    <row r="41" spans="1:12" hidden="1" x14ac:dyDescent="0.2">
      <c r="A41" s="31">
        <v>382510</v>
      </c>
      <c r="B41" s="20" t="s">
        <v>36</v>
      </c>
      <c r="C41" s="21"/>
      <c r="D41" s="21"/>
      <c r="E41" s="21"/>
      <c r="F41" s="21"/>
      <c r="G41" s="17"/>
      <c r="H41" s="23"/>
      <c r="I41" s="17"/>
      <c r="J41" s="23"/>
      <c r="K41" s="24"/>
      <c r="L41" s="24"/>
    </row>
    <row r="42" spans="1:12" hidden="1" x14ac:dyDescent="0.2">
      <c r="A42" s="31">
        <v>382520</v>
      </c>
      <c r="B42" s="20" t="s">
        <v>37</v>
      </c>
      <c r="C42" s="21"/>
      <c r="D42" s="21"/>
      <c r="E42" s="21"/>
      <c r="F42" s="21"/>
      <c r="G42" s="17"/>
      <c r="H42" s="23"/>
      <c r="I42" s="17"/>
      <c r="J42" s="23"/>
      <c r="K42" s="24"/>
      <c r="L42" s="24"/>
    </row>
    <row r="43" spans="1:12" hidden="1" x14ac:dyDescent="0.2">
      <c r="A43" s="31">
        <v>382530</v>
      </c>
      <c r="B43" s="20" t="s">
        <v>38</v>
      </c>
      <c r="C43" s="21"/>
      <c r="D43" s="21"/>
      <c r="E43" s="21"/>
      <c r="F43" s="21"/>
      <c r="G43" s="17"/>
      <c r="H43" s="23"/>
      <c r="I43" s="17"/>
      <c r="J43" s="23"/>
      <c r="K43" s="24"/>
      <c r="L43" s="24"/>
    </row>
    <row r="44" spans="1:12" hidden="1" x14ac:dyDescent="0.2">
      <c r="A44" s="31">
        <v>382541</v>
      </c>
      <c r="B44" s="20" t="s">
        <v>39</v>
      </c>
      <c r="C44" s="21"/>
      <c r="D44" s="21"/>
      <c r="E44" s="21"/>
      <c r="F44" s="21"/>
      <c r="G44" s="17"/>
      <c r="H44" s="23"/>
      <c r="I44" s="17"/>
      <c r="J44" s="23"/>
      <c r="K44" s="24"/>
      <c r="L44" s="24"/>
    </row>
    <row r="45" spans="1:12" hidden="1" x14ac:dyDescent="0.2">
      <c r="A45" s="31">
        <v>382549</v>
      </c>
      <c r="B45" s="20" t="s">
        <v>40</v>
      </c>
      <c r="C45" s="21"/>
      <c r="D45" s="21"/>
      <c r="E45" s="21"/>
      <c r="F45" s="21"/>
      <c r="G45" s="17"/>
      <c r="H45" s="23"/>
      <c r="I45" s="17"/>
      <c r="J45" s="23"/>
      <c r="K45" s="24"/>
      <c r="L45" s="24"/>
    </row>
    <row r="46" spans="1:12" hidden="1" x14ac:dyDescent="0.2">
      <c r="A46" s="31">
        <v>382561</v>
      </c>
      <c r="B46" s="20" t="s">
        <v>41</v>
      </c>
      <c r="C46" s="21"/>
      <c r="D46" s="21"/>
      <c r="E46" s="21"/>
      <c r="F46" s="21"/>
      <c r="G46" s="17"/>
      <c r="H46" s="23"/>
      <c r="I46" s="17"/>
      <c r="J46" s="23"/>
      <c r="K46" s="24"/>
      <c r="L46" s="24"/>
    </row>
    <row r="47" spans="1:12" hidden="1" x14ac:dyDescent="0.2">
      <c r="A47" s="31"/>
      <c r="B47" s="20" t="s">
        <v>42</v>
      </c>
      <c r="C47" s="21"/>
      <c r="D47" s="21"/>
      <c r="E47" s="21"/>
      <c r="F47" s="21"/>
      <c r="G47" s="17"/>
      <c r="H47" s="23"/>
      <c r="I47" s="17"/>
      <c r="J47" s="23"/>
      <c r="K47" s="24"/>
      <c r="L47" s="24"/>
    </row>
    <row r="48" spans="1:12" hidden="1" x14ac:dyDescent="0.2">
      <c r="A48" s="31"/>
      <c r="B48" s="20" t="s">
        <v>43</v>
      </c>
      <c r="C48" s="21"/>
      <c r="D48" s="21"/>
      <c r="E48" s="21"/>
      <c r="F48" s="21"/>
      <c r="G48" s="17"/>
      <c r="H48" s="23"/>
      <c r="I48" s="17"/>
      <c r="J48" s="23"/>
      <c r="K48" s="24"/>
      <c r="L48" s="24"/>
    </row>
    <row r="49" spans="1:13" hidden="1" x14ac:dyDescent="0.2">
      <c r="A49" s="31">
        <v>382569</v>
      </c>
      <c r="B49" s="20" t="s">
        <v>41</v>
      </c>
      <c r="C49" s="21"/>
      <c r="D49" s="21"/>
      <c r="E49" s="21"/>
      <c r="F49" s="21"/>
      <c r="G49" s="17"/>
      <c r="H49" s="23"/>
      <c r="I49" s="17"/>
      <c r="J49" s="23"/>
      <c r="K49" s="24"/>
      <c r="L49" s="24"/>
    </row>
    <row r="50" spans="1:13" hidden="1" x14ac:dyDescent="0.2">
      <c r="A50" s="31"/>
      <c r="B50" s="20" t="s">
        <v>44</v>
      </c>
      <c r="C50" s="21"/>
      <c r="D50" s="21"/>
      <c r="E50" s="21"/>
      <c r="F50" s="21"/>
      <c r="G50" s="17"/>
      <c r="H50" s="23"/>
      <c r="I50" s="17"/>
      <c r="J50" s="23"/>
      <c r="K50" s="24"/>
      <c r="L50" s="24"/>
    </row>
    <row r="51" spans="1:13" x14ac:dyDescent="0.2">
      <c r="A51" s="27">
        <v>391500</v>
      </c>
      <c r="B51" s="16" t="s">
        <v>45</v>
      </c>
      <c r="C51" s="21">
        <v>2633.4</v>
      </c>
      <c r="D51" s="21">
        <v>3259.038</v>
      </c>
      <c r="E51" s="21">
        <v>3313.9</v>
      </c>
      <c r="F51" s="21">
        <f>3524045/1000</f>
        <v>3524.0450000000001</v>
      </c>
      <c r="G51" s="17">
        <v>3287.768</v>
      </c>
      <c r="H51" s="23">
        <f>3997815/1000</f>
        <v>3997.8150000000001</v>
      </c>
      <c r="I51" s="17">
        <f>4036335/1000</f>
        <v>4036.335</v>
      </c>
      <c r="J51" s="23">
        <f>3252467/1000</f>
        <v>3252.4670000000001</v>
      </c>
      <c r="K51" s="36"/>
      <c r="L51" s="36"/>
      <c r="M51" s="36"/>
    </row>
    <row r="52" spans="1:13" hidden="1" x14ac:dyDescent="0.2">
      <c r="A52" s="27">
        <v>400400</v>
      </c>
      <c r="B52" s="20" t="s">
        <v>46</v>
      </c>
      <c r="C52" s="21"/>
      <c r="D52" s="21"/>
      <c r="E52" s="21"/>
      <c r="F52" s="21"/>
      <c r="G52" s="17"/>
      <c r="H52" s="23"/>
      <c r="I52" s="17"/>
      <c r="J52" s="23"/>
      <c r="K52" s="24"/>
      <c r="L52" s="24"/>
    </row>
    <row r="53" spans="1:13" hidden="1" x14ac:dyDescent="0.2">
      <c r="A53" s="27"/>
      <c r="B53" s="20" t="s">
        <v>47</v>
      </c>
      <c r="C53" s="21"/>
      <c r="D53" s="21"/>
      <c r="E53" s="21"/>
      <c r="F53" s="21"/>
      <c r="G53" s="17"/>
      <c r="H53" s="23"/>
      <c r="I53" s="17"/>
      <c r="J53" s="23"/>
      <c r="K53" s="24"/>
      <c r="L53" s="24"/>
    </row>
    <row r="54" spans="1:13" hidden="1" x14ac:dyDescent="0.2">
      <c r="A54" s="31">
        <v>411520</v>
      </c>
      <c r="B54" s="16" t="s">
        <v>48</v>
      </c>
      <c r="C54" s="21"/>
      <c r="D54" s="21"/>
      <c r="E54" s="21"/>
      <c r="F54" s="21"/>
      <c r="G54" s="17"/>
      <c r="H54" s="23"/>
      <c r="I54" s="17"/>
      <c r="J54" s="23"/>
      <c r="K54" s="24"/>
      <c r="L54" s="24"/>
    </row>
    <row r="55" spans="1:13" hidden="1" x14ac:dyDescent="0.2">
      <c r="A55" s="27"/>
      <c r="B55" s="16" t="s">
        <v>49</v>
      </c>
      <c r="C55" s="21"/>
      <c r="D55" s="21"/>
      <c r="E55" s="21"/>
      <c r="F55" s="21"/>
      <c r="G55" s="17"/>
      <c r="H55" s="23"/>
      <c r="I55" s="17"/>
      <c r="J55" s="23"/>
      <c r="K55" s="24"/>
      <c r="L55" s="24"/>
    </row>
    <row r="56" spans="1:13" hidden="1" x14ac:dyDescent="0.2">
      <c r="A56" s="27"/>
      <c r="B56" s="16" t="s">
        <v>50</v>
      </c>
      <c r="C56" s="21"/>
      <c r="D56" s="21"/>
      <c r="E56" s="21"/>
      <c r="F56" s="21"/>
      <c r="G56" s="17"/>
      <c r="H56" s="23"/>
      <c r="I56" s="17"/>
      <c r="J56" s="23"/>
      <c r="K56" s="24"/>
      <c r="L56" s="24"/>
    </row>
    <row r="57" spans="1:13" hidden="1" x14ac:dyDescent="0.2">
      <c r="A57" s="27"/>
      <c r="B57" s="16" t="s">
        <v>51</v>
      </c>
      <c r="C57" s="21"/>
      <c r="D57" s="21"/>
      <c r="E57" s="21"/>
      <c r="F57" s="21"/>
      <c r="G57" s="17"/>
      <c r="H57" s="23"/>
      <c r="I57" s="17"/>
      <c r="J57" s="23"/>
      <c r="K57" s="24"/>
      <c r="L57" s="24"/>
    </row>
    <row r="58" spans="1:13" ht="12.95" customHeight="1" x14ac:dyDescent="0.2">
      <c r="A58" s="91" t="s">
        <v>52</v>
      </c>
      <c r="B58" s="92" t="s">
        <v>53</v>
      </c>
      <c r="C58" s="21"/>
      <c r="D58" s="119" t="s">
        <v>28</v>
      </c>
      <c r="E58" s="119" t="s">
        <v>28</v>
      </c>
      <c r="F58" s="110">
        <v>0.23100000000000001</v>
      </c>
      <c r="G58" s="119" t="s">
        <v>28</v>
      </c>
      <c r="H58" s="108" t="s">
        <v>28</v>
      </c>
      <c r="I58" s="108" t="s">
        <v>28</v>
      </c>
      <c r="J58" s="118" t="s">
        <v>28</v>
      </c>
      <c r="K58" s="24"/>
      <c r="L58" s="24"/>
    </row>
    <row r="59" spans="1:13" x14ac:dyDescent="0.2">
      <c r="A59" s="91"/>
      <c r="B59" s="92"/>
      <c r="C59" s="21"/>
      <c r="D59" s="119"/>
      <c r="E59" s="119"/>
      <c r="F59" s="110"/>
      <c r="G59" s="119"/>
      <c r="H59" s="108"/>
      <c r="I59" s="108"/>
      <c r="J59" s="118"/>
      <c r="K59" s="24"/>
      <c r="L59" s="24"/>
    </row>
    <row r="60" spans="1:13" x14ac:dyDescent="0.2">
      <c r="A60" s="91"/>
      <c r="B60" s="32" t="s">
        <v>54</v>
      </c>
      <c r="C60" s="37" t="s">
        <v>28</v>
      </c>
      <c r="D60" s="119"/>
      <c r="E60" s="119"/>
      <c r="F60" s="110"/>
      <c r="G60" s="119"/>
      <c r="H60" s="108"/>
      <c r="I60" s="108"/>
      <c r="J60" s="118"/>
      <c r="K60" s="24"/>
      <c r="L60" s="24"/>
    </row>
    <row r="61" spans="1:13" hidden="1" x14ac:dyDescent="0.2">
      <c r="A61" s="38" t="s">
        <v>55</v>
      </c>
      <c r="B61" s="32" t="s">
        <v>56</v>
      </c>
      <c r="C61" s="21"/>
      <c r="D61" s="21"/>
      <c r="E61" s="21"/>
      <c r="F61" s="21"/>
      <c r="G61" s="17"/>
      <c r="H61" s="23"/>
      <c r="I61" s="17"/>
      <c r="J61" s="23"/>
      <c r="K61" s="24"/>
      <c r="L61" s="24"/>
    </row>
    <row r="62" spans="1:13" hidden="1" x14ac:dyDescent="0.2">
      <c r="A62" s="39"/>
      <c r="B62" s="32" t="s">
        <v>57</v>
      </c>
      <c r="C62" s="21"/>
      <c r="D62" s="21"/>
      <c r="E62" s="21"/>
      <c r="F62" s="21"/>
      <c r="G62" s="17"/>
      <c r="H62" s="23"/>
      <c r="I62" s="17"/>
      <c r="J62" s="23"/>
      <c r="K62" s="24"/>
      <c r="L62" s="24"/>
    </row>
    <row r="63" spans="1:13" hidden="1" x14ac:dyDescent="0.2">
      <c r="A63" s="38" t="s">
        <v>58</v>
      </c>
      <c r="B63" s="32" t="s">
        <v>59</v>
      </c>
      <c r="C63" s="21"/>
      <c r="D63" s="21"/>
      <c r="E63" s="21"/>
      <c r="F63" s="21"/>
      <c r="G63" s="17"/>
      <c r="H63" s="23"/>
      <c r="I63" s="17"/>
      <c r="J63" s="23"/>
      <c r="K63" s="24"/>
      <c r="L63" s="24"/>
    </row>
    <row r="64" spans="1:13" hidden="1" x14ac:dyDescent="0.2">
      <c r="A64" s="39"/>
      <c r="B64" s="32" t="s">
        <v>60</v>
      </c>
      <c r="C64" s="21"/>
      <c r="D64" s="21"/>
      <c r="E64" s="21"/>
      <c r="F64" s="21"/>
      <c r="G64" s="17"/>
      <c r="H64" s="23"/>
      <c r="I64" s="17"/>
      <c r="J64" s="23"/>
      <c r="K64" s="24"/>
      <c r="L64" s="24"/>
    </row>
    <row r="65" spans="1:13" ht="12.95" customHeight="1" x14ac:dyDescent="0.2">
      <c r="A65" s="89">
        <v>470700</v>
      </c>
      <c r="B65" s="25" t="s">
        <v>61</v>
      </c>
      <c r="C65" s="21"/>
      <c r="D65" s="110">
        <v>28465.766</v>
      </c>
      <c r="E65" s="110">
        <f>24166041/1000</f>
        <v>24166.041000000001</v>
      </c>
      <c r="F65" s="110">
        <f>24673003/1000</f>
        <v>24673.003000000001</v>
      </c>
      <c r="G65" s="110">
        <v>23222.797999999999</v>
      </c>
      <c r="H65" s="108">
        <f>25810346/1000</f>
        <v>25810.346000000001</v>
      </c>
      <c r="I65" s="109">
        <f>29071125/1000</f>
        <v>29071.125</v>
      </c>
      <c r="J65" s="108">
        <f>34436004/1000</f>
        <v>34436.004000000001</v>
      </c>
      <c r="K65" s="24"/>
      <c r="L65" s="4"/>
    </row>
    <row r="66" spans="1:13" x14ac:dyDescent="0.2">
      <c r="A66" s="89"/>
      <c r="B66" s="26" t="s">
        <v>62</v>
      </c>
      <c r="C66" s="21">
        <v>19694.61</v>
      </c>
      <c r="D66" s="110"/>
      <c r="E66" s="110"/>
      <c r="F66" s="110"/>
      <c r="G66" s="110"/>
      <c r="H66" s="108"/>
      <c r="I66" s="109"/>
      <c r="J66" s="108"/>
      <c r="K66" s="36"/>
      <c r="L66" s="36"/>
      <c r="M66" s="36"/>
    </row>
    <row r="67" spans="1:13" hidden="1" x14ac:dyDescent="0.2">
      <c r="A67" s="27">
        <v>500300</v>
      </c>
      <c r="B67" s="20" t="s">
        <v>63</v>
      </c>
      <c r="C67" s="21"/>
      <c r="D67" s="21"/>
      <c r="E67" s="21"/>
      <c r="F67" s="21"/>
      <c r="G67" s="17"/>
      <c r="H67" s="23"/>
      <c r="I67" s="17"/>
      <c r="J67" s="23"/>
      <c r="K67" s="24"/>
      <c r="L67" s="24"/>
    </row>
    <row r="68" spans="1:13" hidden="1" x14ac:dyDescent="0.2">
      <c r="A68" s="27"/>
      <c r="B68" s="20" t="s">
        <v>64</v>
      </c>
      <c r="C68" s="21"/>
      <c r="D68" s="21"/>
      <c r="E68" s="21"/>
      <c r="F68" s="21"/>
      <c r="G68" s="17"/>
      <c r="H68" s="23"/>
      <c r="I68" s="17"/>
      <c r="J68" s="23"/>
      <c r="K68" s="24"/>
      <c r="L68" s="24"/>
    </row>
    <row r="69" spans="1:13" hidden="1" x14ac:dyDescent="0.2">
      <c r="A69" s="27"/>
      <c r="B69" s="20" t="s">
        <v>65</v>
      </c>
      <c r="C69" s="21"/>
      <c r="D69" s="21"/>
      <c r="E69" s="21"/>
      <c r="F69" s="21"/>
      <c r="G69" s="17"/>
      <c r="H69" s="23"/>
      <c r="I69" s="17"/>
      <c r="J69" s="23"/>
      <c r="K69" s="24"/>
      <c r="L69" s="24"/>
    </row>
    <row r="70" spans="1:13" hidden="1" x14ac:dyDescent="0.2">
      <c r="A70" s="38" t="s">
        <v>66</v>
      </c>
      <c r="B70" s="32" t="s">
        <v>67</v>
      </c>
      <c r="C70" s="21"/>
      <c r="D70" s="21"/>
      <c r="E70" s="21"/>
      <c r="F70" s="21"/>
      <c r="G70" s="17"/>
      <c r="H70" s="23"/>
      <c r="I70" s="17"/>
      <c r="J70" s="23"/>
      <c r="K70" s="24"/>
      <c r="L70" s="24"/>
    </row>
    <row r="71" spans="1:13" hidden="1" x14ac:dyDescent="0.2">
      <c r="A71" s="40"/>
      <c r="B71" s="32" t="s">
        <v>68</v>
      </c>
      <c r="C71" s="21"/>
      <c r="D71" s="21"/>
      <c r="E71" s="21"/>
      <c r="F71" s="21"/>
      <c r="G71" s="17"/>
      <c r="H71" s="23"/>
      <c r="I71" s="17"/>
      <c r="J71" s="23"/>
      <c r="K71" s="24"/>
      <c r="L71" s="24"/>
    </row>
    <row r="72" spans="1:13" hidden="1" x14ac:dyDescent="0.2">
      <c r="A72" s="38" t="s">
        <v>69</v>
      </c>
      <c r="B72" s="32" t="s">
        <v>70</v>
      </c>
      <c r="C72" s="21"/>
      <c r="D72" s="21"/>
      <c r="E72" s="21"/>
      <c r="F72" s="21"/>
      <c r="G72" s="17"/>
      <c r="H72" s="23"/>
      <c r="I72" s="17"/>
      <c r="J72" s="23"/>
      <c r="K72" s="24"/>
      <c r="L72" s="24"/>
    </row>
    <row r="73" spans="1:13" hidden="1" x14ac:dyDescent="0.2">
      <c r="A73" s="40"/>
      <c r="B73" s="32" t="s">
        <v>71</v>
      </c>
      <c r="C73" s="21"/>
      <c r="D73" s="21"/>
      <c r="E73" s="21"/>
      <c r="F73" s="21"/>
      <c r="G73" s="17"/>
      <c r="H73" s="23"/>
      <c r="I73" s="17"/>
      <c r="J73" s="23"/>
      <c r="K73" s="24"/>
      <c r="L73" s="24"/>
    </row>
    <row r="74" spans="1:13" hidden="1" x14ac:dyDescent="0.2">
      <c r="A74" s="40"/>
      <c r="B74" s="32" t="s">
        <v>72</v>
      </c>
      <c r="C74" s="21"/>
      <c r="D74" s="21"/>
      <c r="E74" s="21"/>
      <c r="F74" s="21"/>
      <c r="G74" s="17"/>
      <c r="H74" s="23"/>
      <c r="I74" s="17"/>
      <c r="J74" s="23"/>
      <c r="K74" s="24"/>
      <c r="L74" s="24"/>
    </row>
    <row r="75" spans="1:13" hidden="1" x14ac:dyDescent="0.2">
      <c r="A75" s="38" t="s">
        <v>73</v>
      </c>
      <c r="B75" s="32" t="s">
        <v>74</v>
      </c>
      <c r="C75" s="21"/>
      <c r="D75" s="21"/>
      <c r="E75" s="21"/>
      <c r="F75" s="21"/>
      <c r="G75" s="17"/>
      <c r="H75" s="23"/>
      <c r="I75" s="17"/>
      <c r="J75" s="23"/>
      <c r="K75" s="24"/>
      <c r="L75" s="24"/>
    </row>
    <row r="76" spans="1:13" hidden="1" x14ac:dyDescent="0.2">
      <c r="A76" s="39"/>
      <c r="B76" s="32" t="s">
        <v>75</v>
      </c>
      <c r="C76" s="21"/>
      <c r="D76" s="21"/>
      <c r="E76" s="21"/>
      <c r="F76" s="21"/>
      <c r="G76" s="17"/>
      <c r="H76" s="23"/>
      <c r="I76" s="17"/>
      <c r="J76" s="23"/>
      <c r="K76" s="24"/>
      <c r="L76" s="24"/>
    </row>
    <row r="77" spans="1:13" hidden="1" x14ac:dyDescent="0.2">
      <c r="A77" s="39"/>
      <c r="B77" s="32" t="s">
        <v>76</v>
      </c>
      <c r="C77" s="21"/>
      <c r="D77" s="21"/>
      <c r="E77" s="21"/>
      <c r="F77" s="21"/>
      <c r="G77" s="17"/>
      <c r="H77" s="23"/>
      <c r="I77" s="17"/>
      <c r="J77" s="23"/>
      <c r="K77" s="24"/>
      <c r="L77" s="24"/>
    </row>
    <row r="78" spans="1:13" hidden="1" x14ac:dyDescent="0.2">
      <c r="A78" s="27">
        <v>510300</v>
      </c>
      <c r="B78" s="20" t="s">
        <v>77</v>
      </c>
      <c r="C78" s="21"/>
      <c r="D78" s="21"/>
      <c r="E78" s="21"/>
      <c r="F78" s="21"/>
      <c r="G78" s="17"/>
      <c r="H78" s="23"/>
      <c r="I78" s="17"/>
      <c r="J78" s="23"/>
      <c r="K78" s="24"/>
      <c r="L78" s="24"/>
    </row>
    <row r="79" spans="1:13" hidden="1" x14ac:dyDescent="0.2">
      <c r="A79" s="27"/>
      <c r="B79" s="20" t="s">
        <v>78</v>
      </c>
      <c r="C79" s="21"/>
      <c r="D79" s="21"/>
      <c r="E79" s="21"/>
      <c r="F79" s="21"/>
      <c r="G79" s="17"/>
      <c r="H79" s="23"/>
      <c r="I79" s="17"/>
      <c r="J79" s="23"/>
      <c r="K79" s="24"/>
      <c r="L79" s="24"/>
    </row>
    <row r="80" spans="1:13" hidden="1" x14ac:dyDescent="0.2">
      <c r="A80" s="27"/>
      <c r="B80" s="20" t="s">
        <v>79</v>
      </c>
      <c r="C80" s="21"/>
      <c r="D80" s="21"/>
      <c r="E80" s="21"/>
      <c r="F80" s="21"/>
      <c r="G80" s="17"/>
      <c r="H80" s="23"/>
      <c r="I80" s="17"/>
      <c r="J80" s="23"/>
      <c r="K80" s="24"/>
      <c r="L80" s="24"/>
    </row>
    <row r="81" spans="1:12" hidden="1" x14ac:dyDescent="0.2">
      <c r="A81" s="27">
        <v>520200</v>
      </c>
      <c r="B81" s="20" t="s">
        <v>80</v>
      </c>
      <c r="C81" s="21"/>
      <c r="D81" s="21"/>
      <c r="E81" s="21"/>
      <c r="F81" s="21"/>
      <c r="G81" s="17"/>
      <c r="H81" s="23"/>
      <c r="I81" s="17"/>
      <c r="J81" s="23"/>
      <c r="K81" s="24"/>
      <c r="L81" s="24"/>
    </row>
    <row r="82" spans="1:12" hidden="1" x14ac:dyDescent="0.2">
      <c r="A82" s="27"/>
      <c r="B82" s="20" t="s">
        <v>81</v>
      </c>
      <c r="C82" s="21"/>
      <c r="D82" s="21"/>
      <c r="E82" s="21"/>
      <c r="F82" s="21"/>
      <c r="G82" s="17"/>
      <c r="H82" s="23"/>
      <c r="I82" s="17"/>
      <c r="J82" s="23"/>
      <c r="K82" s="24"/>
      <c r="L82" s="24"/>
    </row>
    <row r="83" spans="1:12" hidden="1" x14ac:dyDescent="0.2">
      <c r="A83" s="27">
        <v>530130</v>
      </c>
      <c r="B83" s="20" t="s">
        <v>82</v>
      </c>
      <c r="C83" s="21"/>
      <c r="D83" s="21"/>
      <c r="E83" s="21"/>
      <c r="F83" s="21"/>
      <c r="G83" s="17"/>
      <c r="H83" s="23"/>
      <c r="I83" s="17"/>
      <c r="J83" s="23"/>
      <c r="K83" s="24"/>
      <c r="L83" s="24"/>
    </row>
    <row r="84" spans="1:12" hidden="1" x14ac:dyDescent="0.2">
      <c r="A84" s="27">
        <v>550500</v>
      </c>
      <c r="B84" s="16" t="s">
        <v>83</v>
      </c>
      <c r="C84" s="21"/>
      <c r="D84" s="21"/>
      <c r="E84" s="21"/>
      <c r="F84" s="21"/>
      <c r="G84" s="17"/>
      <c r="H84" s="23"/>
      <c r="I84" s="17"/>
      <c r="J84" s="23"/>
      <c r="K84" s="24"/>
      <c r="L84" s="24"/>
    </row>
    <row r="85" spans="1:12" hidden="1" x14ac:dyDescent="0.2">
      <c r="A85" s="27"/>
      <c r="B85" s="16" t="s">
        <v>84</v>
      </c>
      <c r="C85" s="21"/>
      <c r="D85" s="21"/>
      <c r="E85" s="21"/>
      <c r="F85" s="21"/>
      <c r="G85" s="17"/>
      <c r="H85" s="23"/>
      <c r="I85" s="17"/>
      <c r="J85" s="23"/>
      <c r="K85" s="24"/>
      <c r="L85" s="24"/>
    </row>
    <row r="86" spans="1:12" hidden="1" x14ac:dyDescent="0.2">
      <c r="A86" s="27"/>
      <c r="B86" s="16" t="s">
        <v>85</v>
      </c>
      <c r="C86" s="21"/>
      <c r="D86" s="21"/>
      <c r="E86" s="21"/>
      <c r="F86" s="21"/>
      <c r="G86" s="17"/>
      <c r="H86" s="23"/>
      <c r="I86" s="17"/>
      <c r="J86" s="23"/>
      <c r="K86" s="24"/>
      <c r="L86" s="24"/>
    </row>
    <row r="87" spans="1:12" hidden="1" x14ac:dyDescent="0.2">
      <c r="A87" s="27">
        <v>631000</v>
      </c>
      <c r="B87" s="16" t="s">
        <v>86</v>
      </c>
      <c r="C87" s="21"/>
      <c r="D87" s="21"/>
      <c r="E87" s="21"/>
      <c r="F87" s="21"/>
      <c r="G87" s="17"/>
      <c r="H87" s="23"/>
      <c r="I87" s="17"/>
      <c r="J87" s="23"/>
      <c r="K87" s="24"/>
      <c r="L87" s="24"/>
    </row>
    <row r="88" spans="1:12" hidden="1" x14ac:dyDescent="0.2">
      <c r="A88" s="27"/>
      <c r="B88" s="16" t="s">
        <v>87</v>
      </c>
      <c r="C88" s="21"/>
      <c r="D88" s="21"/>
      <c r="E88" s="21"/>
      <c r="F88" s="21"/>
      <c r="G88" s="17"/>
      <c r="H88" s="23"/>
      <c r="I88" s="17"/>
      <c r="J88" s="23"/>
      <c r="K88" s="24"/>
      <c r="L88" s="24"/>
    </row>
    <row r="89" spans="1:12" x14ac:dyDescent="0.2">
      <c r="A89" s="27">
        <v>700100</v>
      </c>
      <c r="B89" s="16" t="s">
        <v>88</v>
      </c>
      <c r="C89" s="37" t="s">
        <v>28</v>
      </c>
      <c r="D89" s="37" t="s">
        <v>28</v>
      </c>
      <c r="E89" s="37" t="s">
        <v>28</v>
      </c>
      <c r="F89" s="21">
        <f>1922499/1000</f>
        <v>1922.499</v>
      </c>
      <c r="G89" s="17">
        <v>3787.683</v>
      </c>
      <c r="H89" s="23">
        <f>2846464/1000</f>
        <v>2846.4639999999999</v>
      </c>
      <c r="I89" s="17">
        <f>4109997/1000</f>
        <v>4109.9970000000003</v>
      </c>
      <c r="J89" s="23">
        <f>4801652/1000</f>
        <v>4801.652</v>
      </c>
      <c r="K89" s="24"/>
      <c r="L89" s="4"/>
    </row>
    <row r="90" spans="1:12" ht="12.95" customHeight="1" x14ac:dyDescent="0.2">
      <c r="A90" s="85">
        <v>711200</v>
      </c>
      <c r="B90" s="86" t="s">
        <v>89</v>
      </c>
      <c r="C90" s="21"/>
      <c r="D90" s="110">
        <v>1.349</v>
      </c>
      <c r="E90" s="110">
        <v>0.96099999999999997</v>
      </c>
      <c r="F90" s="110">
        <f>1045/1000</f>
        <v>1.0449999999999999</v>
      </c>
      <c r="G90" s="109">
        <v>0.55800000000000005</v>
      </c>
      <c r="H90" s="108">
        <f>1311/1000</f>
        <v>1.3109999999999999</v>
      </c>
      <c r="I90" s="109">
        <f>949/1000</f>
        <v>0.94899999999999995</v>
      </c>
      <c r="J90" s="108">
        <f>1294/1000</f>
        <v>1.294</v>
      </c>
      <c r="K90" s="24"/>
      <c r="L90" s="4"/>
    </row>
    <row r="91" spans="1:12" x14ac:dyDescent="0.2">
      <c r="A91" s="85"/>
      <c r="B91" s="86"/>
      <c r="C91" s="21"/>
      <c r="D91" s="110"/>
      <c r="E91" s="110"/>
      <c r="F91" s="110"/>
      <c r="G91" s="109"/>
      <c r="H91" s="108"/>
      <c r="I91" s="109"/>
      <c r="J91" s="108"/>
      <c r="K91" s="24"/>
      <c r="L91" s="4"/>
    </row>
    <row r="92" spans="1:12" x14ac:dyDescent="0.2">
      <c r="A92" s="85"/>
      <c r="B92" s="86"/>
      <c r="C92" s="21"/>
      <c r="D92" s="110"/>
      <c r="E92" s="110"/>
      <c r="F92" s="110"/>
      <c r="G92" s="109"/>
      <c r="H92" s="108"/>
      <c r="I92" s="109"/>
      <c r="J92" s="108"/>
      <c r="K92" s="24"/>
      <c r="L92" s="4"/>
    </row>
    <row r="93" spans="1:12" x14ac:dyDescent="0.2">
      <c r="A93" s="85"/>
      <c r="B93" s="86"/>
      <c r="C93" s="21"/>
      <c r="D93" s="110"/>
      <c r="E93" s="110"/>
      <c r="F93" s="110"/>
      <c r="G93" s="109"/>
      <c r="H93" s="108"/>
      <c r="I93" s="109"/>
      <c r="J93" s="108"/>
      <c r="K93" s="24"/>
      <c r="L93" s="4"/>
    </row>
    <row r="94" spans="1:12" x14ac:dyDescent="0.2">
      <c r="A94" s="85"/>
      <c r="B94" s="86"/>
      <c r="C94" s="21"/>
      <c r="D94" s="110"/>
      <c r="E94" s="110"/>
      <c r="F94" s="110"/>
      <c r="G94" s="109"/>
      <c r="H94" s="108"/>
      <c r="I94" s="109"/>
      <c r="J94" s="108"/>
      <c r="K94" s="24"/>
      <c r="L94" s="4"/>
    </row>
    <row r="95" spans="1:12" x14ac:dyDescent="0.2">
      <c r="A95" s="85"/>
      <c r="B95" s="41" t="s">
        <v>90</v>
      </c>
      <c r="C95" s="21">
        <v>0.61</v>
      </c>
      <c r="D95" s="110"/>
      <c r="E95" s="110"/>
      <c r="F95" s="110"/>
      <c r="G95" s="109"/>
      <c r="H95" s="108"/>
      <c r="I95" s="109"/>
      <c r="J95" s="108"/>
      <c r="K95" s="24"/>
      <c r="L95" s="24"/>
    </row>
    <row r="96" spans="1:12" ht="12.95" customHeight="1" x14ac:dyDescent="0.2">
      <c r="A96" s="85">
        <v>720400</v>
      </c>
      <c r="B96" s="86" t="s">
        <v>91</v>
      </c>
      <c r="C96" s="21"/>
      <c r="D96" s="110">
        <v>358356.01299999998</v>
      </c>
      <c r="E96" s="110">
        <f>311258583/1000</f>
        <v>311258.58299999998</v>
      </c>
      <c r="F96" s="111">
        <f>304055556/1000</f>
        <v>304055.55599999998</v>
      </c>
      <c r="G96" s="111">
        <v>195704.05</v>
      </c>
      <c r="H96" s="108">
        <f>212756300/1000</f>
        <v>212756.3</v>
      </c>
      <c r="I96" s="109">
        <f>319068662/1000</f>
        <v>319068.66200000001</v>
      </c>
      <c r="J96" s="108">
        <f>257947545/1000</f>
        <v>257947.54500000001</v>
      </c>
      <c r="K96" s="24"/>
      <c r="L96" s="4"/>
    </row>
    <row r="97" spans="1:13" x14ac:dyDescent="0.2">
      <c r="A97" s="85"/>
      <c r="B97" s="86"/>
      <c r="C97" s="21"/>
      <c r="D97" s="110"/>
      <c r="E97" s="110"/>
      <c r="F97" s="111"/>
      <c r="G97" s="111"/>
      <c r="H97" s="108"/>
      <c r="I97" s="109"/>
      <c r="J97" s="108"/>
      <c r="K97" s="24"/>
      <c r="L97" s="24"/>
    </row>
    <row r="98" spans="1:13" x14ac:dyDescent="0.2">
      <c r="A98" s="85"/>
      <c r="B98" s="41" t="s">
        <v>92</v>
      </c>
      <c r="C98" s="21">
        <v>355868.68</v>
      </c>
      <c r="D98" s="110"/>
      <c r="E98" s="110"/>
      <c r="F98" s="111"/>
      <c r="G98" s="111"/>
      <c r="H98" s="108"/>
      <c r="I98" s="109"/>
      <c r="J98" s="108"/>
      <c r="K98" s="36"/>
      <c r="L98" s="36"/>
      <c r="M98" s="36"/>
    </row>
    <row r="99" spans="1:13" x14ac:dyDescent="0.2">
      <c r="A99" s="27">
        <v>740400</v>
      </c>
      <c r="B99" s="16" t="s">
        <v>93</v>
      </c>
      <c r="C99" s="21">
        <v>5866.65</v>
      </c>
      <c r="D99" s="21">
        <v>6079.3280000000004</v>
      </c>
      <c r="E99" s="21">
        <v>6456.8909999999996</v>
      </c>
      <c r="F99" s="21">
        <f>6404136/1000</f>
        <v>6404.1360000000004</v>
      </c>
      <c r="G99" s="17">
        <v>4804.7380000000003</v>
      </c>
      <c r="H99" s="23">
        <f>5158671/1000</f>
        <v>5158.6710000000003</v>
      </c>
      <c r="I99" s="17">
        <f>5483732/1000</f>
        <v>5483.732</v>
      </c>
      <c r="J99" s="23">
        <f>7008522/1000</f>
        <v>7008.5219999999999</v>
      </c>
      <c r="K99" s="36"/>
      <c r="L99" s="36"/>
      <c r="M99" s="36"/>
    </row>
    <row r="100" spans="1:13" hidden="1" x14ac:dyDescent="0.2">
      <c r="A100" s="27">
        <v>750300</v>
      </c>
      <c r="B100" s="20" t="s">
        <v>94</v>
      </c>
      <c r="C100" s="21"/>
      <c r="D100" s="21"/>
      <c r="E100" s="21"/>
      <c r="F100" s="21"/>
      <c r="G100" s="17"/>
      <c r="H100" s="23"/>
      <c r="I100" s="17"/>
      <c r="J100" s="23"/>
      <c r="K100" s="24"/>
      <c r="L100" s="24"/>
    </row>
    <row r="101" spans="1:13" x14ac:dyDescent="0.2">
      <c r="A101" s="27">
        <v>760200</v>
      </c>
      <c r="B101" s="16" t="s">
        <v>95</v>
      </c>
      <c r="C101" s="21">
        <v>14140.25</v>
      </c>
      <c r="D101" s="21">
        <v>15145.262000000001</v>
      </c>
      <c r="E101" s="21">
        <v>16353.119000000001</v>
      </c>
      <c r="F101" s="21">
        <f>17684301/1000</f>
        <v>17684.300999999999</v>
      </c>
      <c r="G101" s="17">
        <v>15348.788</v>
      </c>
      <c r="H101" s="23">
        <f>17633381/1000</f>
        <v>17633.381000000001</v>
      </c>
      <c r="I101" s="17">
        <f>19223776/1000</f>
        <v>19223.776000000002</v>
      </c>
      <c r="J101" s="23">
        <f>17469924/1000</f>
        <v>17469.923999999999</v>
      </c>
      <c r="K101" s="36"/>
      <c r="L101" s="36"/>
      <c r="M101" s="36"/>
    </row>
    <row r="102" spans="1:13" x14ac:dyDescent="0.2">
      <c r="A102" s="15">
        <v>780200</v>
      </c>
      <c r="B102" s="16" t="s">
        <v>96</v>
      </c>
      <c r="C102" s="42" t="s">
        <v>28</v>
      </c>
      <c r="D102" s="42" t="s">
        <v>28</v>
      </c>
      <c r="E102" s="21">
        <v>14.837999999999999</v>
      </c>
      <c r="F102" s="29">
        <f>569442/1000</f>
        <v>569.44200000000001</v>
      </c>
      <c r="G102" s="30">
        <v>237.71799999999999</v>
      </c>
      <c r="H102" s="35" t="s">
        <v>28</v>
      </c>
      <c r="I102" s="35" t="s">
        <v>28</v>
      </c>
      <c r="J102" s="35" t="s">
        <v>28</v>
      </c>
      <c r="K102" s="36"/>
      <c r="L102" s="36"/>
      <c r="M102" s="36"/>
    </row>
    <row r="103" spans="1:13" hidden="1" x14ac:dyDescent="0.2">
      <c r="A103" s="38" t="s">
        <v>97</v>
      </c>
      <c r="B103" s="32" t="s">
        <v>98</v>
      </c>
      <c r="C103" s="42"/>
      <c r="D103" s="42"/>
      <c r="E103" s="21"/>
      <c r="F103" s="29"/>
      <c r="G103" s="17"/>
      <c r="H103" s="43"/>
      <c r="I103" s="22"/>
      <c r="J103" s="44"/>
      <c r="K103" s="24"/>
      <c r="L103" s="24"/>
    </row>
    <row r="104" spans="1:13" hidden="1" x14ac:dyDescent="0.2">
      <c r="A104" s="15">
        <v>800200</v>
      </c>
      <c r="B104" s="20" t="s">
        <v>99</v>
      </c>
      <c r="C104" s="42"/>
      <c r="D104" s="42"/>
      <c r="E104" s="21"/>
      <c r="F104" s="29"/>
      <c r="G104" s="17"/>
      <c r="H104" s="43"/>
      <c r="I104" s="22"/>
      <c r="J104" s="44"/>
      <c r="K104" s="24"/>
      <c r="L104" s="24"/>
    </row>
    <row r="105" spans="1:13" hidden="1" x14ac:dyDescent="0.2">
      <c r="A105" s="15">
        <v>810197</v>
      </c>
      <c r="B105" s="20" t="s">
        <v>100</v>
      </c>
      <c r="C105" s="42"/>
      <c r="D105" s="42"/>
      <c r="E105" s="21"/>
      <c r="F105" s="29"/>
      <c r="G105" s="17"/>
      <c r="H105" s="43"/>
      <c r="I105" s="22"/>
      <c r="J105" s="44"/>
      <c r="K105" s="24"/>
      <c r="L105" s="24"/>
    </row>
    <row r="106" spans="1:13" hidden="1" x14ac:dyDescent="0.2">
      <c r="A106" s="15">
        <v>810297</v>
      </c>
      <c r="B106" s="20" t="s">
        <v>101</v>
      </c>
      <c r="C106" s="42"/>
      <c r="D106" s="42"/>
      <c r="E106" s="21"/>
      <c r="F106" s="29"/>
      <c r="G106" s="17"/>
      <c r="H106" s="43"/>
      <c r="I106" s="22"/>
      <c r="J106" s="44"/>
      <c r="K106" s="24"/>
      <c r="L106" s="24"/>
    </row>
    <row r="107" spans="1:13" hidden="1" x14ac:dyDescent="0.2">
      <c r="A107" s="15">
        <v>810330</v>
      </c>
      <c r="B107" s="20" t="s">
        <v>102</v>
      </c>
      <c r="C107" s="42"/>
      <c r="D107" s="42"/>
      <c r="E107" s="21"/>
      <c r="F107" s="29"/>
      <c r="G107" s="17"/>
      <c r="H107" s="43"/>
      <c r="I107" s="22"/>
      <c r="J107" s="44"/>
      <c r="K107" s="24"/>
      <c r="L107" s="24"/>
    </row>
    <row r="108" spans="1:13" hidden="1" x14ac:dyDescent="0.2">
      <c r="A108" s="15">
        <v>810420</v>
      </c>
      <c r="B108" s="20" t="s">
        <v>103</v>
      </c>
      <c r="C108" s="42"/>
      <c r="D108" s="42"/>
      <c r="E108" s="21"/>
      <c r="F108" s="29"/>
      <c r="G108" s="17"/>
      <c r="H108" s="43"/>
      <c r="I108" s="22"/>
      <c r="J108" s="44"/>
      <c r="K108" s="24"/>
      <c r="L108" s="24"/>
    </row>
    <row r="109" spans="1:13" hidden="1" x14ac:dyDescent="0.2">
      <c r="A109" s="15">
        <v>810530</v>
      </c>
      <c r="B109" s="20" t="s">
        <v>104</v>
      </c>
      <c r="C109" s="42"/>
      <c r="D109" s="42"/>
      <c r="E109" s="21"/>
      <c r="F109" s="29"/>
      <c r="G109" s="17"/>
      <c r="H109" s="43"/>
      <c r="I109" s="22"/>
      <c r="J109" s="44"/>
      <c r="K109" s="24"/>
      <c r="L109" s="24"/>
    </row>
    <row r="110" spans="1:13" hidden="1" x14ac:dyDescent="0.2">
      <c r="A110" s="15">
        <v>810600</v>
      </c>
      <c r="B110" s="20" t="s">
        <v>105</v>
      </c>
      <c r="C110" s="42"/>
      <c r="D110" s="42"/>
      <c r="E110" s="21"/>
      <c r="F110" s="29"/>
      <c r="G110" s="17"/>
      <c r="H110" s="43"/>
      <c r="I110" s="22"/>
      <c r="J110" s="44"/>
      <c r="K110" s="24"/>
      <c r="L110" s="24"/>
    </row>
    <row r="111" spans="1:13" hidden="1" x14ac:dyDescent="0.2">
      <c r="A111" s="15">
        <v>810730</v>
      </c>
      <c r="B111" s="20" t="s">
        <v>106</v>
      </c>
      <c r="C111" s="42"/>
      <c r="D111" s="42"/>
      <c r="E111" s="21"/>
      <c r="F111" s="29"/>
      <c r="G111" s="17"/>
      <c r="H111" s="43"/>
      <c r="I111" s="22"/>
      <c r="J111" s="44"/>
      <c r="K111" s="24"/>
      <c r="L111" s="24"/>
    </row>
    <row r="112" spans="1:13" hidden="1" x14ac:dyDescent="0.2">
      <c r="A112" s="15">
        <v>810830</v>
      </c>
      <c r="B112" s="20" t="s">
        <v>107</v>
      </c>
      <c r="C112" s="42"/>
      <c r="D112" s="42"/>
      <c r="E112" s="21"/>
      <c r="F112" s="29"/>
      <c r="G112" s="17"/>
      <c r="H112" s="43"/>
      <c r="I112" s="22"/>
      <c r="J112" s="44"/>
      <c r="K112" s="24"/>
      <c r="L112" s="24"/>
    </row>
    <row r="113" spans="1:12" hidden="1" x14ac:dyDescent="0.2">
      <c r="A113" s="15">
        <v>810930</v>
      </c>
      <c r="B113" s="20" t="s">
        <v>108</v>
      </c>
      <c r="C113" s="42"/>
      <c r="D113" s="42"/>
      <c r="E113" s="21"/>
      <c r="F113" s="29"/>
      <c r="G113" s="17"/>
      <c r="H113" s="43"/>
      <c r="I113" s="22"/>
      <c r="J113" s="44"/>
      <c r="K113" s="24"/>
      <c r="L113" s="24"/>
    </row>
    <row r="114" spans="1:12" hidden="1" x14ac:dyDescent="0.2">
      <c r="A114" s="15">
        <v>811020</v>
      </c>
      <c r="B114" s="20" t="s">
        <v>109</v>
      </c>
      <c r="C114" s="42"/>
      <c r="D114" s="42"/>
      <c r="E114" s="21"/>
      <c r="F114" s="29"/>
      <c r="G114" s="17"/>
      <c r="H114" s="43"/>
      <c r="I114" s="22"/>
      <c r="J114" s="44"/>
      <c r="K114" s="24"/>
      <c r="L114" s="24"/>
    </row>
    <row r="115" spans="1:12" hidden="1" x14ac:dyDescent="0.2">
      <c r="A115" s="15">
        <v>811100</v>
      </c>
      <c r="B115" s="20" t="s">
        <v>110</v>
      </c>
      <c r="C115" s="42"/>
      <c r="D115" s="42"/>
      <c r="E115" s="21"/>
      <c r="F115" s="29"/>
      <c r="G115" s="17"/>
      <c r="H115" s="43"/>
      <c r="I115" s="22"/>
      <c r="J115" s="44"/>
      <c r="K115" s="24"/>
      <c r="L115" s="24"/>
    </row>
    <row r="116" spans="1:12" hidden="1" x14ac:dyDescent="0.2">
      <c r="A116" s="15">
        <v>811213</v>
      </c>
      <c r="B116" s="20" t="s">
        <v>111</v>
      </c>
      <c r="C116" s="42"/>
      <c r="D116" s="42"/>
      <c r="E116" s="21"/>
      <c r="F116" s="29"/>
      <c r="G116" s="17"/>
      <c r="H116" s="43"/>
      <c r="I116" s="22"/>
      <c r="J116" s="44"/>
      <c r="K116" s="24"/>
      <c r="L116" s="24"/>
    </row>
    <row r="117" spans="1:12" hidden="1" x14ac:dyDescent="0.2">
      <c r="A117" s="15">
        <v>811222</v>
      </c>
      <c r="B117" s="20" t="s">
        <v>112</v>
      </c>
      <c r="C117" s="42"/>
      <c r="D117" s="42"/>
      <c r="E117" s="21"/>
      <c r="F117" s="29"/>
      <c r="G117" s="17"/>
      <c r="H117" s="43"/>
      <c r="I117" s="22"/>
      <c r="J117" s="44"/>
      <c r="K117" s="24"/>
      <c r="L117" s="24"/>
    </row>
    <row r="118" spans="1:12" hidden="1" x14ac:dyDescent="0.2">
      <c r="A118" s="15">
        <v>811252</v>
      </c>
      <c r="B118" s="20" t="s">
        <v>113</v>
      </c>
      <c r="C118" s="42"/>
      <c r="D118" s="42"/>
      <c r="E118" s="21"/>
      <c r="F118" s="29"/>
      <c r="G118" s="17"/>
      <c r="H118" s="43"/>
      <c r="I118" s="22"/>
      <c r="J118" s="44"/>
      <c r="K118" s="24"/>
      <c r="L118" s="24"/>
    </row>
    <row r="119" spans="1:12" hidden="1" x14ac:dyDescent="0.2">
      <c r="A119" s="38" t="s">
        <v>114</v>
      </c>
      <c r="B119" s="32" t="s">
        <v>115</v>
      </c>
      <c r="C119" s="42"/>
      <c r="D119" s="42"/>
      <c r="E119" s="21"/>
      <c r="F119" s="29"/>
      <c r="G119" s="17"/>
      <c r="H119" s="43"/>
      <c r="I119" s="22"/>
      <c r="J119" s="44"/>
      <c r="K119" s="24"/>
      <c r="L119" s="24"/>
    </row>
    <row r="120" spans="1:12" ht="12.95" hidden="1" customHeight="1" x14ac:dyDescent="0.2">
      <c r="A120" s="45" t="s">
        <v>116</v>
      </c>
      <c r="B120" s="32" t="s">
        <v>117</v>
      </c>
      <c r="C120" s="37"/>
      <c r="D120" s="37"/>
      <c r="E120" s="37"/>
      <c r="F120" s="37"/>
      <c r="G120" s="17"/>
      <c r="H120" s="22"/>
      <c r="I120" s="22"/>
      <c r="J120" s="22"/>
      <c r="K120" s="4"/>
      <c r="L120" s="4"/>
    </row>
    <row r="121" spans="1:12" ht="12.95" hidden="1" customHeight="1" x14ac:dyDescent="0.2">
      <c r="A121" s="39"/>
      <c r="B121" s="32" t="s">
        <v>118</v>
      </c>
      <c r="C121" s="37"/>
      <c r="D121" s="37"/>
      <c r="E121" s="37"/>
      <c r="F121" s="37"/>
      <c r="G121" s="17"/>
      <c r="H121" s="22"/>
      <c r="I121" s="22"/>
      <c r="J121" s="22"/>
      <c r="K121" s="4"/>
      <c r="L121" s="4"/>
    </row>
    <row r="122" spans="1:12" ht="12.95" hidden="1" customHeight="1" x14ac:dyDescent="0.2">
      <c r="A122" s="39"/>
      <c r="B122" s="32" t="s">
        <v>119</v>
      </c>
      <c r="C122" s="37"/>
      <c r="D122" s="37"/>
      <c r="E122" s="37"/>
      <c r="F122" s="37"/>
      <c r="G122" s="17"/>
      <c r="H122" s="22"/>
      <c r="I122" s="22"/>
      <c r="J122" s="22"/>
      <c r="K122" s="4"/>
      <c r="L122" s="4"/>
    </row>
    <row r="123" spans="1:12" ht="12.95" hidden="1" customHeight="1" x14ac:dyDescent="0.2">
      <c r="A123" s="39"/>
      <c r="B123" s="32" t="s">
        <v>120</v>
      </c>
      <c r="C123" s="37"/>
      <c r="D123" s="37"/>
      <c r="E123" s="37"/>
      <c r="F123" s="37"/>
      <c r="G123" s="17"/>
      <c r="H123" s="22"/>
      <c r="I123" s="22"/>
      <c r="J123" s="22"/>
      <c r="K123" s="4"/>
      <c r="L123" s="4"/>
    </row>
    <row r="124" spans="1:12" ht="12.95" hidden="1" customHeight="1" x14ac:dyDescent="0.2">
      <c r="A124" s="38" t="s">
        <v>121</v>
      </c>
      <c r="B124" s="32" t="s">
        <v>117</v>
      </c>
      <c r="C124" s="37"/>
      <c r="D124" s="37"/>
      <c r="E124" s="37"/>
      <c r="F124" s="37"/>
      <c r="G124" s="17"/>
      <c r="H124" s="22"/>
      <c r="I124" s="22"/>
      <c r="J124" s="22"/>
      <c r="K124" s="4"/>
      <c r="L124" s="4"/>
    </row>
    <row r="125" spans="1:12" ht="12.95" hidden="1" customHeight="1" x14ac:dyDescent="0.2">
      <c r="A125" s="39"/>
      <c r="B125" s="32" t="s">
        <v>118</v>
      </c>
      <c r="C125" s="37"/>
      <c r="D125" s="37"/>
      <c r="E125" s="37"/>
      <c r="F125" s="37"/>
      <c r="G125" s="17"/>
      <c r="H125" s="22"/>
      <c r="I125" s="22"/>
      <c r="J125" s="22"/>
      <c r="K125" s="4"/>
      <c r="L125" s="4"/>
    </row>
    <row r="126" spans="1:12" ht="12.95" hidden="1" customHeight="1" x14ac:dyDescent="0.2">
      <c r="A126" s="39"/>
      <c r="B126" s="32" t="s">
        <v>119</v>
      </c>
      <c r="C126" s="37"/>
      <c r="D126" s="37"/>
      <c r="E126" s="37"/>
      <c r="F126" s="37"/>
      <c r="G126" s="17"/>
      <c r="H126" s="22"/>
      <c r="I126" s="22"/>
      <c r="J126" s="22"/>
      <c r="K126" s="4"/>
      <c r="L126" s="4"/>
    </row>
    <row r="127" spans="1:12" ht="12.95" hidden="1" customHeight="1" x14ac:dyDescent="0.2">
      <c r="A127" s="39"/>
      <c r="B127" s="32" t="s">
        <v>122</v>
      </c>
      <c r="C127" s="37"/>
      <c r="D127" s="37"/>
      <c r="E127" s="37"/>
      <c r="F127" s="37"/>
      <c r="G127" s="17"/>
      <c r="H127" s="22"/>
      <c r="I127" s="22"/>
      <c r="J127" s="22"/>
      <c r="K127" s="4"/>
      <c r="L127" s="4"/>
    </row>
    <row r="128" spans="1:12" ht="12.95" hidden="1" customHeight="1" x14ac:dyDescent="0.2">
      <c r="A128" s="39"/>
      <c r="B128" s="32" t="s">
        <v>123</v>
      </c>
      <c r="C128" s="37"/>
      <c r="D128" s="37"/>
      <c r="E128" s="37"/>
      <c r="F128" s="37"/>
      <c r="G128" s="17"/>
      <c r="H128" s="22"/>
      <c r="I128" s="22"/>
      <c r="J128" s="22"/>
      <c r="K128" s="4"/>
      <c r="L128" s="4"/>
    </row>
    <row r="129" spans="1:12" ht="12.95" hidden="1" customHeight="1" x14ac:dyDescent="0.2">
      <c r="A129" s="38" t="s">
        <v>124</v>
      </c>
      <c r="B129" s="32" t="s">
        <v>117</v>
      </c>
      <c r="C129" s="37"/>
      <c r="D129" s="37"/>
      <c r="E129" s="37"/>
      <c r="F129" s="37"/>
      <c r="G129" s="17"/>
      <c r="H129" s="22"/>
      <c r="I129" s="22"/>
      <c r="J129" s="22"/>
      <c r="K129" s="4"/>
      <c r="L129" s="4"/>
    </row>
    <row r="130" spans="1:12" ht="12.95" hidden="1" customHeight="1" x14ac:dyDescent="0.2">
      <c r="A130" s="39"/>
      <c r="B130" s="32" t="s">
        <v>118</v>
      </c>
      <c r="C130" s="37"/>
      <c r="D130" s="37"/>
      <c r="E130" s="37"/>
      <c r="F130" s="37"/>
      <c r="G130" s="17"/>
      <c r="H130" s="22"/>
      <c r="I130" s="22"/>
      <c r="J130" s="22"/>
      <c r="K130" s="4"/>
      <c r="L130" s="4"/>
    </row>
    <row r="131" spans="1:12" ht="12.95" hidden="1" customHeight="1" x14ac:dyDescent="0.2">
      <c r="A131" s="39"/>
      <c r="B131" s="32" t="s">
        <v>119</v>
      </c>
      <c r="C131" s="37"/>
      <c r="D131" s="37"/>
      <c r="E131" s="37"/>
      <c r="F131" s="37"/>
      <c r="G131" s="17"/>
      <c r="H131" s="22"/>
      <c r="I131" s="22"/>
      <c r="J131" s="22"/>
      <c r="K131" s="4"/>
      <c r="L131" s="4"/>
    </row>
    <row r="132" spans="1:12" ht="12.95" hidden="1" customHeight="1" x14ac:dyDescent="0.2">
      <c r="A132" s="39"/>
      <c r="B132" s="32" t="s">
        <v>122</v>
      </c>
      <c r="C132" s="37"/>
      <c r="D132" s="37"/>
      <c r="E132" s="37"/>
      <c r="F132" s="37"/>
      <c r="G132" s="17"/>
      <c r="H132" s="22"/>
      <c r="I132" s="22"/>
      <c r="J132" s="22"/>
      <c r="K132" s="4"/>
      <c r="L132" s="4"/>
    </row>
    <row r="133" spans="1:12" ht="12.95" hidden="1" customHeight="1" x14ac:dyDescent="0.2">
      <c r="A133" s="39"/>
      <c r="B133" s="32" t="s">
        <v>125</v>
      </c>
      <c r="C133" s="37"/>
      <c r="D133" s="37"/>
      <c r="E133" s="37"/>
      <c r="F133" s="37"/>
      <c r="G133" s="17"/>
      <c r="H133" s="22"/>
      <c r="I133" s="22"/>
      <c r="J133" s="22"/>
      <c r="K133" s="4"/>
      <c r="L133" s="4"/>
    </row>
    <row r="134" spans="1:12" ht="12.95" hidden="1" customHeight="1" x14ac:dyDescent="0.2">
      <c r="A134" s="38" t="s">
        <v>126</v>
      </c>
      <c r="B134" s="32" t="s">
        <v>127</v>
      </c>
      <c r="C134" s="37"/>
      <c r="D134" s="37"/>
      <c r="E134" s="37"/>
      <c r="F134" s="37"/>
      <c r="G134" s="17"/>
      <c r="H134" s="22"/>
      <c r="I134" s="22"/>
      <c r="J134" s="22"/>
      <c r="K134" s="4"/>
      <c r="L134" s="4"/>
    </row>
    <row r="135" spans="1:12" ht="12.95" hidden="1" customHeight="1" x14ac:dyDescent="0.2">
      <c r="A135" s="39"/>
      <c r="B135" s="32" t="s">
        <v>128</v>
      </c>
      <c r="C135" s="37"/>
      <c r="D135" s="37"/>
      <c r="E135" s="37"/>
      <c r="F135" s="37"/>
      <c r="G135" s="17"/>
      <c r="H135" s="22"/>
      <c r="I135" s="22"/>
      <c r="J135" s="22"/>
      <c r="K135" s="4"/>
      <c r="L135" s="4"/>
    </row>
    <row r="136" spans="1:12" ht="12.95" hidden="1" customHeight="1" x14ac:dyDescent="0.2">
      <c r="A136" s="39"/>
      <c r="B136" s="32" t="s">
        <v>129</v>
      </c>
      <c r="C136" s="37"/>
      <c r="D136" s="37"/>
      <c r="E136" s="37"/>
      <c r="F136" s="37"/>
      <c r="G136" s="17"/>
      <c r="H136" s="22"/>
      <c r="I136" s="22"/>
      <c r="J136" s="22"/>
      <c r="K136" s="4"/>
      <c r="L136" s="4"/>
    </row>
    <row r="137" spans="1:12" ht="12.95" hidden="1" customHeight="1" x14ac:dyDescent="0.2">
      <c r="A137" s="39"/>
      <c r="B137" s="32" t="s">
        <v>130</v>
      </c>
      <c r="C137" s="37"/>
      <c r="D137" s="37"/>
      <c r="E137" s="37"/>
      <c r="F137" s="37"/>
      <c r="G137" s="17"/>
      <c r="H137" s="22"/>
      <c r="I137" s="22"/>
      <c r="J137" s="22"/>
      <c r="K137" s="4"/>
      <c r="L137" s="4"/>
    </row>
    <row r="138" spans="1:12" ht="12.95" hidden="1" customHeight="1" x14ac:dyDescent="0.2">
      <c r="A138" s="39"/>
      <c r="B138" s="32" t="s">
        <v>131</v>
      </c>
      <c r="C138" s="37"/>
      <c r="D138" s="37"/>
      <c r="E138" s="37"/>
      <c r="F138" s="37"/>
      <c r="G138" s="17"/>
      <c r="H138" s="22"/>
      <c r="I138" s="22"/>
      <c r="J138" s="22"/>
      <c r="K138" s="4"/>
      <c r="L138" s="4"/>
    </row>
    <row r="139" spans="1:12" ht="12.95" hidden="1" customHeight="1" x14ac:dyDescent="0.2">
      <c r="A139" s="46">
        <v>85481000</v>
      </c>
      <c r="B139" s="28" t="s">
        <v>132</v>
      </c>
      <c r="C139" s="37"/>
      <c r="D139" s="37"/>
      <c r="E139" s="37"/>
      <c r="F139" s="37"/>
      <c r="G139" s="17"/>
      <c r="H139" s="22"/>
      <c r="I139" s="22"/>
      <c r="J139" s="22"/>
      <c r="K139" s="4"/>
      <c r="L139" s="4"/>
    </row>
    <row r="140" spans="1:12" ht="12.95" hidden="1" customHeight="1" x14ac:dyDescent="0.2">
      <c r="A140" s="4"/>
      <c r="B140" s="28" t="s">
        <v>133</v>
      </c>
      <c r="C140" s="37"/>
      <c r="D140" s="37"/>
      <c r="E140" s="37"/>
      <c r="F140" s="37"/>
      <c r="G140" s="17"/>
      <c r="H140" s="22"/>
      <c r="I140" s="22"/>
      <c r="J140" s="22"/>
      <c r="K140" s="4"/>
      <c r="L140" s="4"/>
    </row>
    <row r="141" spans="1:12" ht="12.95" hidden="1" customHeight="1" x14ac:dyDescent="0.2">
      <c r="A141" s="4"/>
      <c r="B141" s="20" t="s">
        <v>134</v>
      </c>
      <c r="C141" s="37"/>
      <c r="D141" s="37"/>
      <c r="E141" s="37"/>
      <c r="F141" s="37"/>
      <c r="G141" s="17"/>
      <c r="H141" s="22"/>
      <c r="I141" s="22"/>
      <c r="J141" s="22"/>
      <c r="K141" s="4"/>
      <c r="L141" s="4"/>
    </row>
    <row r="142" spans="1:12" ht="7.5" customHeight="1" x14ac:dyDescent="0.2">
      <c r="A142" s="3"/>
      <c r="B142" s="47"/>
      <c r="C142" s="47"/>
      <c r="D142" s="47"/>
      <c r="E142" s="47"/>
      <c r="F142" s="47"/>
      <c r="G142" s="48"/>
      <c r="H142" s="49"/>
      <c r="I142" s="49"/>
      <c r="J142" s="49"/>
      <c r="K142" s="4"/>
      <c r="L142" s="4"/>
    </row>
    <row r="143" spans="1:12" ht="7.5" customHeight="1" x14ac:dyDescent="0.2">
      <c r="A143" s="4"/>
      <c r="B143" s="4"/>
      <c r="C143" s="4"/>
      <c r="D143" s="4"/>
      <c r="E143" s="4"/>
      <c r="F143" s="4"/>
      <c r="G143" s="50"/>
      <c r="I143" s="4"/>
      <c r="J143" s="4"/>
      <c r="K143" s="4"/>
      <c r="L143" s="4"/>
    </row>
    <row r="144" spans="1:12" s="51" customFormat="1" ht="12.95" customHeight="1" x14ac:dyDescent="0.2">
      <c r="A144" s="51" t="s">
        <v>135</v>
      </c>
      <c r="H144" s="52"/>
    </row>
    <row r="145" spans="1:14" x14ac:dyDescent="0.2">
      <c r="A145" t="s">
        <v>136</v>
      </c>
    </row>
    <row r="146" spans="1:14" x14ac:dyDescent="0.2">
      <c r="A146" s="53" t="s">
        <v>137</v>
      </c>
    </row>
    <row r="147" spans="1:14" x14ac:dyDescent="0.2">
      <c r="A147" s="53" t="s">
        <v>138</v>
      </c>
    </row>
    <row r="148" spans="1:14" x14ac:dyDescent="0.2">
      <c r="A148" s="53" t="s">
        <v>139</v>
      </c>
    </row>
    <row r="149" spans="1:14" x14ac:dyDescent="0.2">
      <c r="A149" s="53"/>
    </row>
    <row r="150" spans="1:14" x14ac:dyDescent="0.2">
      <c r="A150" s="77" t="s">
        <v>148</v>
      </c>
      <c r="B150" s="78"/>
      <c r="C150" s="78"/>
      <c r="D150" s="78"/>
      <c r="E150" s="78"/>
      <c r="F150" s="78"/>
      <c r="G150" s="78"/>
      <c r="H150" s="78"/>
      <c r="I150" s="78"/>
      <c r="J150" s="78"/>
    </row>
    <row r="151" spans="1:14" x14ac:dyDescent="0.2">
      <c r="A151" s="79" t="s">
        <v>149</v>
      </c>
      <c r="B151" s="79"/>
      <c r="C151" s="79"/>
      <c r="D151" s="79"/>
      <c r="E151" s="79"/>
      <c r="F151" s="79"/>
      <c r="G151" s="79"/>
      <c r="H151" s="79"/>
      <c r="I151" s="79"/>
      <c r="J151" s="79"/>
    </row>
    <row r="152" spans="1:14" x14ac:dyDescent="0.2">
      <c r="A152" s="77" t="s">
        <v>150</v>
      </c>
      <c r="B152" s="78"/>
      <c r="C152" s="78"/>
      <c r="D152" s="78"/>
      <c r="E152" s="78"/>
      <c r="F152" s="78"/>
      <c r="G152" s="78"/>
      <c r="H152" s="78"/>
      <c r="I152" s="78"/>
      <c r="J152" s="78"/>
    </row>
    <row r="153" spans="1:14" x14ac:dyDescent="0.2">
      <c r="A153" s="53"/>
    </row>
    <row r="154" spans="1:14" ht="12.95" customHeight="1" x14ac:dyDescent="0.2">
      <c r="A154" s="97" t="s">
        <v>152</v>
      </c>
      <c r="B154" s="97"/>
      <c r="C154" s="97"/>
      <c r="D154" s="97"/>
      <c r="E154" s="97"/>
      <c r="F154" s="97"/>
      <c r="G154" s="97"/>
      <c r="H154" s="97"/>
      <c r="I154" s="97"/>
      <c r="J154" s="97"/>
      <c r="K154" s="1"/>
      <c r="L154" s="1"/>
    </row>
    <row r="155" spans="1:14" ht="21" customHeight="1" x14ac:dyDescent="0.2">
      <c r="A155" s="97"/>
      <c r="B155" s="97"/>
      <c r="C155" s="97"/>
      <c r="D155" s="97"/>
      <c r="E155" s="97"/>
      <c r="F155" s="97"/>
      <c r="G155" s="97"/>
      <c r="H155" s="97"/>
      <c r="I155" s="97"/>
      <c r="J155" s="97"/>
      <c r="K155" s="2"/>
      <c r="L155" s="2"/>
      <c r="M155" s="2"/>
      <c r="N155" s="2"/>
    </row>
    <row r="156" spans="1:14" x14ac:dyDescent="0.2">
      <c r="A156" s="54"/>
      <c r="B156" s="54"/>
      <c r="C156" s="54"/>
      <c r="D156" s="54"/>
      <c r="E156" s="54"/>
      <c r="F156" s="54"/>
      <c r="G156" s="54"/>
      <c r="H156" s="54"/>
      <c r="I156" s="54"/>
      <c r="J156" s="1"/>
      <c r="K156" s="1"/>
      <c r="L156" s="1"/>
    </row>
    <row r="157" spans="1:14" ht="16.7" customHeight="1" x14ac:dyDescent="0.2">
      <c r="A157" s="98" t="s">
        <v>0</v>
      </c>
      <c r="B157" s="101" t="s">
        <v>1</v>
      </c>
      <c r="C157" s="104" t="s">
        <v>153</v>
      </c>
      <c r="D157" s="105"/>
      <c r="E157" s="105"/>
      <c r="F157" s="105"/>
      <c r="G157" s="105"/>
      <c r="H157" s="105"/>
      <c r="I157" s="105"/>
      <c r="J157" s="105"/>
      <c r="K157" s="4"/>
      <c r="L157" s="4"/>
    </row>
    <row r="158" spans="1:14" ht="16.7" customHeight="1" x14ac:dyDescent="0.2">
      <c r="A158" s="99"/>
      <c r="B158" s="102"/>
      <c r="C158" s="106"/>
      <c r="D158" s="107"/>
      <c r="E158" s="107"/>
      <c r="F158" s="107"/>
      <c r="G158" s="107"/>
      <c r="H158" s="107"/>
      <c r="I158" s="107"/>
      <c r="J158" s="107"/>
      <c r="K158" s="55"/>
      <c r="L158" s="55"/>
      <c r="M158" s="55"/>
      <c r="N158" s="55"/>
    </row>
    <row r="159" spans="1:14" ht="22.5" customHeight="1" x14ac:dyDescent="0.2">
      <c r="A159" s="100"/>
      <c r="B159" s="103"/>
      <c r="C159" s="6">
        <v>2011</v>
      </c>
      <c r="D159" s="6">
        <v>2012</v>
      </c>
      <c r="E159" s="7">
        <v>2013</v>
      </c>
      <c r="F159" s="6">
        <v>2014</v>
      </c>
      <c r="G159" s="6">
        <v>2015</v>
      </c>
      <c r="H159" s="6">
        <v>2016</v>
      </c>
      <c r="I159" s="7" t="s">
        <v>3</v>
      </c>
      <c r="J159" s="7" t="s">
        <v>4</v>
      </c>
      <c r="K159" s="1"/>
      <c r="L159" s="1"/>
    </row>
    <row r="160" spans="1:14" x14ac:dyDescent="0.2">
      <c r="B160" s="8"/>
      <c r="C160" s="8"/>
      <c r="D160" s="20"/>
      <c r="E160" s="20"/>
      <c r="F160" s="20"/>
      <c r="G160" s="10"/>
      <c r="H160" s="10"/>
      <c r="I160" s="10"/>
      <c r="J160" s="10"/>
    </row>
    <row r="161" spans="1:12" x14ac:dyDescent="0.2">
      <c r="B161" s="11" t="s">
        <v>5</v>
      </c>
      <c r="C161" s="56">
        <f>SUM(C165:C290)</f>
        <v>116694726</v>
      </c>
      <c r="D161" s="56">
        <f>SUM(D164:D290)</f>
        <v>122949699</v>
      </c>
      <c r="E161" s="56">
        <f t="shared" ref="E161:J161" si="1">SUM(E164:E251)</f>
        <v>127995420</v>
      </c>
      <c r="F161" s="56">
        <f t="shared" si="1"/>
        <v>136987981</v>
      </c>
      <c r="G161" s="56">
        <f t="shared" si="1"/>
        <v>97097936</v>
      </c>
      <c r="H161" s="56">
        <f t="shared" si="1"/>
        <v>93851443</v>
      </c>
      <c r="I161" s="57">
        <f t="shared" si="1"/>
        <v>123440351</v>
      </c>
      <c r="J161" s="57">
        <f t="shared" si="1"/>
        <v>132983884</v>
      </c>
    </row>
    <row r="162" spans="1:12" ht="12.95" hidden="1" customHeight="1" x14ac:dyDescent="0.2">
      <c r="A162" s="15">
        <v>15220090</v>
      </c>
      <c r="B162" s="16" t="s">
        <v>6</v>
      </c>
      <c r="C162" s="58"/>
      <c r="D162" s="58"/>
      <c r="E162" s="58"/>
      <c r="F162" s="20"/>
      <c r="G162" s="44"/>
      <c r="H162" s="44"/>
      <c r="I162" s="44"/>
      <c r="J162" s="44"/>
    </row>
    <row r="163" spans="1:12" ht="12.95" hidden="1" customHeight="1" x14ac:dyDescent="0.2">
      <c r="A163" s="15"/>
      <c r="B163" s="20" t="s">
        <v>7</v>
      </c>
      <c r="C163" s="58"/>
      <c r="D163" s="58"/>
      <c r="E163" s="58"/>
      <c r="F163" s="20"/>
      <c r="G163" s="44"/>
      <c r="H163" s="44"/>
      <c r="I163" s="44"/>
      <c r="J163" s="44"/>
    </row>
    <row r="164" spans="1:12" ht="12.95" customHeight="1" x14ac:dyDescent="0.2">
      <c r="A164" s="85" t="s">
        <v>8</v>
      </c>
      <c r="B164" s="25" t="s">
        <v>9</v>
      </c>
      <c r="C164" s="58"/>
      <c r="D164" s="87">
        <v>16374453</v>
      </c>
      <c r="E164" s="87">
        <v>28435950</v>
      </c>
      <c r="F164" s="96">
        <f>(46216867-5157698)</f>
        <v>41059169</v>
      </c>
      <c r="G164" s="96">
        <v>28806256</v>
      </c>
      <c r="H164" s="82">
        <f>(29212323-596536)</f>
        <v>28615787</v>
      </c>
      <c r="I164" s="82">
        <v>34712835</v>
      </c>
      <c r="J164" s="90">
        <f>40027080-112264-507342</f>
        <v>39407474</v>
      </c>
    </row>
    <row r="165" spans="1:12" ht="12.95" customHeight="1" x14ac:dyDescent="0.2">
      <c r="A165" s="85"/>
      <c r="B165" s="26" t="s">
        <v>10</v>
      </c>
      <c r="C165" s="58">
        <v>13413643</v>
      </c>
      <c r="D165" s="87"/>
      <c r="E165" s="87"/>
      <c r="F165" s="96"/>
      <c r="G165" s="96"/>
      <c r="H165" s="82"/>
      <c r="I165" s="82"/>
      <c r="J165" s="90"/>
    </row>
    <row r="166" spans="1:12" ht="12.95" hidden="1" customHeight="1" x14ac:dyDescent="0.2">
      <c r="A166" s="27">
        <v>240130</v>
      </c>
      <c r="B166" s="28" t="s">
        <v>11</v>
      </c>
      <c r="C166" s="58"/>
      <c r="D166" s="58"/>
      <c r="E166" s="58"/>
      <c r="F166" s="59"/>
      <c r="G166" s="60"/>
      <c r="H166" s="44"/>
      <c r="I166" s="44"/>
      <c r="J166" s="61"/>
    </row>
    <row r="167" spans="1:12" ht="12.95" hidden="1" customHeight="1" x14ac:dyDescent="0.2">
      <c r="A167" s="31">
        <v>252530</v>
      </c>
      <c r="B167" s="32" t="s">
        <v>12</v>
      </c>
      <c r="C167" s="58"/>
      <c r="D167" s="58"/>
      <c r="E167" s="58"/>
      <c r="F167" s="59"/>
      <c r="G167" s="60"/>
      <c r="H167" s="44"/>
      <c r="I167" s="44"/>
      <c r="J167" s="61"/>
    </row>
    <row r="168" spans="1:12" ht="12.95" hidden="1" customHeight="1" x14ac:dyDescent="0.2">
      <c r="A168" s="27">
        <v>261800</v>
      </c>
      <c r="B168" s="16" t="s">
        <v>13</v>
      </c>
      <c r="C168" s="58"/>
      <c r="D168" s="58"/>
      <c r="E168" s="58"/>
      <c r="F168" s="59"/>
      <c r="G168" s="60"/>
      <c r="H168" s="44"/>
      <c r="I168" s="44"/>
      <c r="J168" s="61"/>
    </row>
    <row r="169" spans="1:12" ht="12.95" hidden="1" customHeight="1" x14ac:dyDescent="0.2">
      <c r="A169" s="27"/>
      <c r="B169" s="20" t="s">
        <v>14</v>
      </c>
      <c r="C169" s="58"/>
      <c r="D169" s="58"/>
      <c r="E169" s="58"/>
      <c r="F169" s="59"/>
      <c r="G169" s="60"/>
      <c r="H169" s="44"/>
      <c r="I169" s="44"/>
      <c r="J169" s="61"/>
    </row>
    <row r="170" spans="1:12" ht="12.95" hidden="1" customHeight="1" x14ac:dyDescent="0.2">
      <c r="A170" s="27">
        <v>261900</v>
      </c>
      <c r="B170" s="20" t="s">
        <v>15</v>
      </c>
      <c r="C170" s="58"/>
      <c r="D170" s="58"/>
      <c r="E170" s="58"/>
      <c r="F170" s="59"/>
      <c r="G170" s="60"/>
      <c r="H170" s="44"/>
      <c r="I170" s="44"/>
      <c r="J170" s="61"/>
      <c r="L170" t="s">
        <v>140</v>
      </c>
    </row>
    <row r="171" spans="1:12" ht="12.95" hidden="1" customHeight="1" x14ac:dyDescent="0.2">
      <c r="A171" s="27"/>
      <c r="B171" s="20" t="s">
        <v>16</v>
      </c>
      <c r="C171" s="58"/>
      <c r="D171" s="58"/>
      <c r="E171" s="58"/>
      <c r="F171" s="59"/>
      <c r="G171" s="60"/>
      <c r="H171" s="44"/>
      <c r="I171" s="44"/>
      <c r="J171" s="61"/>
    </row>
    <row r="172" spans="1:12" ht="12.95" hidden="1" customHeight="1" x14ac:dyDescent="0.2">
      <c r="A172" s="27">
        <v>262000</v>
      </c>
      <c r="B172" s="20" t="s">
        <v>17</v>
      </c>
      <c r="C172" s="58"/>
      <c r="D172" s="58"/>
      <c r="E172" s="58"/>
      <c r="F172" s="59"/>
      <c r="G172" s="60"/>
      <c r="H172" s="44"/>
      <c r="I172" s="44"/>
      <c r="J172" s="61"/>
    </row>
    <row r="173" spans="1:12" ht="12.95" hidden="1" customHeight="1" x14ac:dyDescent="0.2">
      <c r="A173" s="27"/>
      <c r="B173" s="20" t="s">
        <v>18</v>
      </c>
      <c r="C173" s="58"/>
      <c r="D173" s="58"/>
      <c r="E173" s="58"/>
      <c r="F173" s="59"/>
      <c r="G173" s="60"/>
      <c r="H173" s="44"/>
      <c r="I173" s="44"/>
      <c r="J173" s="61"/>
    </row>
    <row r="174" spans="1:12" ht="12.95" hidden="1" customHeight="1" x14ac:dyDescent="0.2">
      <c r="A174" s="27"/>
      <c r="B174" s="20" t="s">
        <v>19</v>
      </c>
      <c r="C174" s="58"/>
      <c r="D174" s="58"/>
      <c r="E174" s="58"/>
      <c r="F174" s="59"/>
      <c r="G174" s="60"/>
      <c r="H174" s="44"/>
      <c r="I174" s="44"/>
      <c r="J174" s="61"/>
    </row>
    <row r="175" spans="1:12" ht="12.95" hidden="1" customHeight="1" x14ac:dyDescent="0.2">
      <c r="A175" s="27">
        <v>262100</v>
      </c>
      <c r="B175" s="20" t="s">
        <v>20</v>
      </c>
      <c r="C175" s="58"/>
      <c r="D175" s="58"/>
      <c r="E175" s="58"/>
      <c r="F175" s="59"/>
      <c r="G175" s="60"/>
      <c r="H175" s="44"/>
      <c r="I175" s="44"/>
      <c r="J175" s="61"/>
    </row>
    <row r="176" spans="1:12" ht="12.95" hidden="1" customHeight="1" x14ac:dyDescent="0.2">
      <c r="A176" s="27"/>
      <c r="B176" s="20" t="s">
        <v>21</v>
      </c>
      <c r="C176" s="58"/>
      <c r="D176" s="58"/>
      <c r="E176" s="58"/>
      <c r="F176" s="59"/>
      <c r="G176" s="60"/>
      <c r="H176" s="44"/>
      <c r="I176" s="44"/>
      <c r="J176" s="61"/>
    </row>
    <row r="177" spans="1:10" ht="12" hidden="1" customHeight="1" x14ac:dyDescent="0.2">
      <c r="A177" s="27"/>
      <c r="B177" s="20" t="s">
        <v>22</v>
      </c>
      <c r="C177" s="58"/>
      <c r="D177" s="58"/>
      <c r="E177" s="58"/>
      <c r="F177" s="59"/>
      <c r="G177" s="60"/>
      <c r="H177" s="44"/>
      <c r="I177" s="44"/>
      <c r="J177" s="61"/>
    </row>
    <row r="178" spans="1:10" ht="12.95" hidden="1" customHeight="1" x14ac:dyDescent="0.2">
      <c r="A178" s="27"/>
      <c r="B178" s="20" t="s">
        <v>23</v>
      </c>
      <c r="C178" s="58"/>
      <c r="D178" s="58"/>
      <c r="E178" s="58"/>
      <c r="F178" s="59"/>
      <c r="G178" s="60"/>
      <c r="H178" s="44"/>
      <c r="I178" s="44"/>
      <c r="J178" s="61"/>
    </row>
    <row r="179" spans="1:10" ht="12.95" hidden="1" customHeight="1" x14ac:dyDescent="0.2">
      <c r="A179" s="33">
        <v>271091</v>
      </c>
      <c r="B179" s="20" t="s">
        <v>24</v>
      </c>
      <c r="C179" s="58"/>
      <c r="D179" s="58"/>
      <c r="E179" s="58"/>
      <c r="F179" s="59"/>
      <c r="G179" s="60"/>
      <c r="H179" s="44"/>
      <c r="I179" s="44"/>
      <c r="J179" s="61"/>
    </row>
    <row r="180" spans="1:10" ht="12.95" hidden="1" customHeight="1" x14ac:dyDescent="0.2">
      <c r="A180" s="33"/>
      <c r="B180" s="20" t="s">
        <v>141</v>
      </c>
      <c r="C180" s="58"/>
      <c r="D180" s="58"/>
      <c r="E180" s="58"/>
      <c r="F180" s="59"/>
      <c r="G180" s="60"/>
      <c r="H180" s="44"/>
      <c r="I180" s="44"/>
      <c r="J180" s="61"/>
    </row>
    <row r="181" spans="1:10" ht="12.95" hidden="1" customHeight="1" x14ac:dyDescent="0.2">
      <c r="A181" s="33"/>
      <c r="B181" s="20" t="s">
        <v>26</v>
      </c>
      <c r="C181" s="58"/>
      <c r="D181" s="58"/>
      <c r="E181" s="58"/>
      <c r="F181" s="59"/>
      <c r="G181" s="60"/>
      <c r="H181" s="44"/>
      <c r="I181" s="44"/>
      <c r="J181" s="61"/>
    </row>
    <row r="182" spans="1:10" ht="12.95" customHeight="1" x14ac:dyDescent="0.2">
      <c r="A182" s="27">
        <v>271099</v>
      </c>
      <c r="B182" s="16" t="s">
        <v>27</v>
      </c>
      <c r="C182" s="58">
        <v>175956</v>
      </c>
      <c r="D182" s="58">
        <v>200608</v>
      </c>
      <c r="E182" s="58">
        <v>344344</v>
      </c>
      <c r="F182" s="59">
        <v>361670</v>
      </c>
      <c r="G182" s="60">
        <v>146544</v>
      </c>
      <c r="H182" s="62" t="s">
        <v>28</v>
      </c>
      <c r="I182" s="62" t="s">
        <v>28</v>
      </c>
      <c r="J182" s="63" t="s">
        <v>28</v>
      </c>
    </row>
    <row r="183" spans="1:10" ht="12.95" hidden="1" customHeight="1" x14ac:dyDescent="0.2">
      <c r="A183" s="31">
        <v>271300</v>
      </c>
      <c r="B183" s="20" t="s">
        <v>29</v>
      </c>
      <c r="C183" s="58"/>
      <c r="D183" s="58"/>
      <c r="E183" s="58"/>
      <c r="F183" s="58"/>
      <c r="G183" s="44"/>
      <c r="H183" s="44"/>
      <c r="I183" s="44"/>
      <c r="J183" s="44"/>
    </row>
    <row r="184" spans="1:10" ht="12.95" hidden="1" customHeight="1" x14ac:dyDescent="0.2">
      <c r="A184" s="31"/>
      <c r="B184" s="20" t="s">
        <v>30</v>
      </c>
      <c r="C184" s="58"/>
      <c r="D184" s="58"/>
      <c r="E184" s="58"/>
      <c r="F184" s="58"/>
      <c r="G184" s="44"/>
      <c r="H184" s="44"/>
      <c r="I184" s="44"/>
      <c r="J184" s="44"/>
    </row>
    <row r="185" spans="1:10" ht="12.95" hidden="1" customHeight="1" x14ac:dyDescent="0.2">
      <c r="A185" s="31"/>
      <c r="B185" s="20" t="s">
        <v>31</v>
      </c>
      <c r="C185" s="58"/>
      <c r="D185" s="58"/>
      <c r="E185" s="58"/>
      <c r="F185" s="58"/>
      <c r="G185" s="44"/>
      <c r="H185" s="44"/>
      <c r="I185" s="44"/>
      <c r="J185" s="44"/>
    </row>
    <row r="186" spans="1:10" ht="12.95" hidden="1" customHeight="1" x14ac:dyDescent="0.2">
      <c r="A186" s="31">
        <v>382500</v>
      </c>
      <c r="B186" s="16" t="s">
        <v>32</v>
      </c>
      <c r="C186" s="58"/>
      <c r="D186" s="58"/>
      <c r="E186" s="58"/>
      <c r="F186" s="58"/>
      <c r="G186" s="44"/>
      <c r="H186" s="44"/>
      <c r="I186" s="44"/>
      <c r="J186" s="44"/>
    </row>
    <row r="187" spans="1:10" ht="12.95" hidden="1" customHeight="1" x14ac:dyDescent="0.2">
      <c r="A187" s="31"/>
      <c r="B187" s="20" t="s">
        <v>33</v>
      </c>
      <c r="C187" s="58"/>
      <c r="D187" s="58"/>
      <c r="E187" s="58"/>
      <c r="F187" s="58"/>
      <c r="G187" s="44"/>
      <c r="H187" s="44"/>
      <c r="I187" s="44"/>
      <c r="J187" s="44"/>
    </row>
    <row r="188" spans="1:10" ht="12.95" hidden="1" customHeight="1" x14ac:dyDescent="0.2">
      <c r="A188" s="31"/>
      <c r="B188" s="20" t="s">
        <v>34</v>
      </c>
      <c r="C188" s="58"/>
      <c r="D188" s="58"/>
      <c r="E188" s="58"/>
      <c r="F188" s="58"/>
      <c r="G188" s="44"/>
      <c r="H188" s="44"/>
      <c r="I188" s="44"/>
      <c r="J188" s="44"/>
    </row>
    <row r="189" spans="1:10" ht="12.95" hidden="1" customHeight="1" x14ac:dyDescent="0.2">
      <c r="A189" s="31"/>
      <c r="B189" s="28" t="s">
        <v>35</v>
      </c>
      <c r="C189" s="58"/>
      <c r="D189" s="58"/>
      <c r="E189" s="58"/>
      <c r="F189" s="58"/>
      <c r="G189" s="44"/>
      <c r="H189" s="44"/>
      <c r="I189" s="44"/>
      <c r="J189" s="44"/>
    </row>
    <row r="190" spans="1:10" ht="12.95" hidden="1" customHeight="1" x14ac:dyDescent="0.2">
      <c r="A190" s="31">
        <v>382510</v>
      </c>
      <c r="B190" s="20" t="s">
        <v>36</v>
      </c>
      <c r="C190" s="58"/>
      <c r="D190" s="58"/>
      <c r="E190" s="58"/>
      <c r="F190" s="58"/>
      <c r="G190" s="44"/>
      <c r="H190" s="44"/>
      <c r="I190" s="44"/>
      <c r="J190" s="44"/>
    </row>
    <row r="191" spans="1:10" ht="12.95" hidden="1" customHeight="1" x14ac:dyDescent="0.2">
      <c r="A191" s="31">
        <v>382520</v>
      </c>
      <c r="B191" s="20" t="s">
        <v>37</v>
      </c>
      <c r="C191" s="58"/>
      <c r="D191" s="58"/>
      <c r="E191" s="58"/>
      <c r="F191" s="58"/>
      <c r="G191" s="44"/>
      <c r="H191" s="44"/>
      <c r="I191" s="44"/>
      <c r="J191" s="44"/>
    </row>
    <row r="192" spans="1:10" ht="12.95" hidden="1" customHeight="1" x14ac:dyDescent="0.2">
      <c r="A192" s="31">
        <v>382530</v>
      </c>
      <c r="B192" s="20" t="s">
        <v>38</v>
      </c>
      <c r="C192" s="58"/>
      <c r="D192" s="58"/>
      <c r="E192" s="58"/>
      <c r="F192" s="58"/>
      <c r="G192" s="44"/>
      <c r="H192" s="44"/>
      <c r="I192" s="44"/>
      <c r="J192" s="44"/>
    </row>
    <row r="193" spans="1:10" ht="12.95" hidden="1" customHeight="1" x14ac:dyDescent="0.2">
      <c r="A193" s="31">
        <v>382541</v>
      </c>
      <c r="B193" s="20" t="s">
        <v>39</v>
      </c>
      <c r="C193" s="58"/>
      <c r="D193" s="58"/>
      <c r="E193" s="58"/>
      <c r="F193" s="58"/>
      <c r="G193" s="44"/>
      <c r="H193" s="44"/>
      <c r="I193" s="44"/>
      <c r="J193" s="44"/>
    </row>
    <row r="194" spans="1:10" ht="12.95" hidden="1" customHeight="1" x14ac:dyDescent="0.2">
      <c r="A194" s="31">
        <v>382549</v>
      </c>
      <c r="B194" s="20" t="s">
        <v>40</v>
      </c>
      <c r="C194" s="58"/>
      <c r="D194" s="58"/>
      <c r="E194" s="58"/>
      <c r="F194" s="58"/>
      <c r="G194" s="44"/>
      <c r="H194" s="44"/>
      <c r="I194" s="44"/>
      <c r="J194" s="44"/>
    </row>
    <row r="195" spans="1:10" ht="12.95" hidden="1" customHeight="1" x14ac:dyDescent="0.2">
      <c r="A195" s="31">
        <v>382561</v>
      </c>
      <c r="B195" s="20" t="s">
        <v>41</v>
      </c>
      <c r="C195" s="58"/>
      <c r="D195" s="58"/>
      <c r="E195" s="58"/>
      <c r="F195" s="58"/>
      <c r="G195" s="44"/>
      <c r="H195" s="44"/>
      <c r="I195" s="44"/>
      <c r="J195" s="44"/>
    </row>
    <row r="196" spans="1:10" ht="12.95" hidden="1" customHeight="1" x14ac:dyDescent="0.2">
      <c r="A196" s="31"/>
      <c r="B196" s="20" t="s">
        <v>42</v>
      </c>
      <c r="C196" s="58"/>
      <c r="D196" s="58"/>
      <c r="E196" s="58"/>
      <c r="F196" s="58"/>
      <c r="G196" s="44"/>
      <c r="H196" s="44"/>
      <c r="I196" s="44"/>
      <c r="J196" s="44"/>
    </row>
    <row r="197" spans="1:10" ht="12.95" hidden="1" customHeight="1" x14ac:dyDescent="0.2">
      <c r="A197" s="31"/>
      <c r="B197" s="20" t="s">
        <v>43</v>
      </c>
      <c r="C197" s="58"/>
      <c r="D197" s="58"/>
      <c r="E197" s="58"/>
      <c r="F197" s="58"/>
      <c r="G197" s="44"/>
      <c r="H197" s="44"/>
      <c r="I197" s="44"/>
      <c r="J197" s="44"/>
    </row>
    <row r="198" spans="1:10" ht="12.95" hidden="1" customHeight="1" x14ac:dyDescent="0.2">
      <c r="A198" s="31">
        <v>382569</v>
      </c>
      <c r="B198" s="20" t="s">
        <v>41</v>
      </c>
      <c r="C198" s="58"/>
      <c r="D198" s="58"/>
      <c r="E198" s="58"/>
      <c r="F198" s="58"/>
      <c r="G198" s="44"/>
      <c r="H198" s="44"/>
      <c r="I198" s="44"/>
      <c r="J198" s="44"/>
    </row>
    <row r="199" spans="1:10" ht="12.95" hidden="1" customHeight="1" x14ac:dyDescent="0.2">
      <c r="A199" s="31"/>
      <c r="B199" s="20" t="s">
        <v>44</v>
      </c>
      <c r="C199" s="58"/>
      <c r="D199" s="58"/>
      <c r="E199" s="58"/>
      <c r="F199" s="58"/>
      <c r="G199" s="44"/>
      <c r="H199" s="44"/>
      <c r="I199" s="44"/>
      <c r="J199" s="44"/>
    </row>
    <row r="200" spans="1:10" ht="12.95" customHeight="1" x14ac:dyDescent="0.2">
      <c r="A200" s="27">
        <v>391500</v>
      </c>
      <c r="B200" s="16" t="s">
        <v>45</v>
      </c>
      <c r="C200" s="58">
        <v>439032</v>
      </c>
      <c r="D200" s="58">
        <v>610819</v>
      </c>
      <c r="E200" s="58">
        <v>597161</v>
      </c>
      <c r="F200" s="58">
        <v>673339</v>
      </c>
      <c r="G200" s="44">
        <v>765464</v>
      </c>
      <c r="H200" s="44">
        <v>917146</v>
      </c>
      <c r="I200" s="44">
        <v>874332</v>
      </c>
      <c r="J200" s="44">
        <f>1020974</f>
        <v>1020974</v>
      </c>
    </row>
    <row r="201" spans="1:10" ht="12.95" hidden="1" customHeight="1" x14ac:dyDescent="0.2">
      <c r="A201" s="27">
        <v>400400</v>
      </c>
      <c r="B201" s="20" t="s">
        <v>46</v>
      </c>
      <c r="C201" s="58"/>
      <c r="D201" s="58"/>
      <c r="E201" s="58"/>
      <c r="F201" s="58"/>
      <c r="G201" s="44"/>
      <c r="H201" s="44"/>
      <c r="I201" s="44"/>
      <c r="J201" s="44"/>
    </row>
    <row r="202" spans="1:10" ht="12.95" hidden="1" customHeight="1" x14ac:dyDescent="0.2">
      <c r="A202" s="27"/>
      <c r="B202" s="20" t="s">
        <v>47</v>
      </c>
      <c r="C202" s="58"/>
      <c r="D202" s="58"/>
      <c r="E202" s="58"/>
      <c r="F202" s="58"/>
      <c r="G202" s="44"/>
      <c r="H202" s="44"/>
      <c r="I202" s="44"/>
      <c r="J202" s="44"/>
    </row>
    <row r="203" spans="1:10" ht="12.95" hidden="1" customHeight="1" x14ac:dyDescent="0.2">
      <c r="A203" s="31">
        <v>411520</v>
      </c>
      <c r="B203" s="16" t="s">
        <v>48</v>
      </c>
      <c r="C203" s="58"/>
      <c r="D203" s="58"/>
      <c r="E203" s="58"/>
      <c r="F203" s="58"/>
      <c r="G203" s="44"/>
      <c r="H203" s="44"/>
      <c r="I203" s="44"/>
      <c r="J203" s="44"/>
    </row>
    <row r="204" spans="1:10" ht="12.95" hidden="1" customHeight="1" x14ac:dyDescent="0.2">
      <c r="A204" s="27"/>
      <c r="B204" s="16" t="s">
        <v>49</v>
      </c>
      <c r="C204" s="58"/>
      <c r="D204" s="58"/>
      <c r="E204" s="58"/>
      <c r="F204" s="58"/>
      <c r="G204" s="44"/>
      <c r="H204" s="44"/>
      <c r="I204" s="44"/>
      <c r="J204" s="44"/>
    </row>
    <row r="205" spans="1:10" ht="12.95" hidden="1" customHeight="1" x14ac:dyDescent="0.2">
      <c r="A205" s="27"/>
      <c r="B205" s="16" t="s">
        <v>50</v>
      </c>
      <c r="C205" s="58"/>
      <c r="D205" s="58"/>
      <c r="E205" s="58"/>
      <c r="F205" s="58"/>
      <c r="G205" s="44"/>
      <c r="H205" s="44"/>
      <c r="I205" s="44"/>
      <c r="J205" s="44"/>
    </row>
    <row r="206" spans="1:10" ht="12.95" hidden="1" customHeight="1" x14ac:dyDescent="0.2">
      <c r="A206" s="27"/>
      <c r="B206" s="16" t="s">
        <v>51</v>
      </c>
      <c r="C206" s="58"/>
      <c r="D206" s="58"/>
      <c r="E206" s="58"/>
      <c r="F206" s="58"/>
      <c r="G206" s="44"/>
      <c r="H206" s="44"/>
      <c r="I206" s="44"/>
      <c r="J206" s="44"/>
    </row>
    <row r="207" spans="1:10" ht="12.95" customHeight="1" x14ac:dyDescent="0.2">
      <c r="A207" s="91" t="s">
        <v>52</v>
      </c>
      <c r="B207" s="92" t="s">
        <v>53</v>
      </c>
      <c r="C207" s="58"/>
      <c r="D207" s="93" t="s">
        <v>28</v>
      </c>
      <c r="E207" s="93" t="s">
        <v>28</v>
      </c>
      <c r="F207" s="87">
        <v>126</v>
      </c>
      <c r="G207" s="93" t="s">
        <v>28</v>
      </c>
      <c r="H207" s="94" t="s">
        <v>28</v>
      </c>
      <c r="I207" s="94" t="s">
        <v>28</v>
      </c>
      <c r="J207" s="88" t="s">
        <v>28</v>
      </c>
    </row>
    <row r="208" spans="1:10" ht="12.95" customHeight="1" x14ac:dyDescent="0.2">
      <c r="A208" s="91"/>
      <c r="B208" s="92"/>
      <c r="C208" s="58"/>
      <c r="D208" s="93"/>
      <c r="E208" s="93"/>
      <c r="F208" s="87"/>
      <c r="G208" s="93"/>
      <c r="H208" s="95"/>
      <c r="I208" s="95"/>
      <c r="J208" s="88"/>
    </row>
    <row r="209" spans="1:10" ht="12.95" customHeight="1" x14ac:dyDescent="0.2">
      <c r="A209" s="91"/>
      <c r="B209" s="32" t="s">
        <v>54</v>
      </c>
      <c r="C209" s="64" t="s">
        <v>28</v>
      </c>
      <c r="D209" s="93"/>
      <c r="E209" s="93"/>
      <c r="F209" s="87"/>
      <c r="G209" s="93"/>
      <c r="H209" s="95"/>
      <c r="I209" s="95"/>
      <c r="J209" s="88"/>
    </row>
    <row r="210" spans="1:10" ht="12.95" hidden="1" customHeight="1" x14ac:dyDescent="0.2">
      <c r="A210" s="38" t="s">
        <v>55</v>
      </c>
      <c r="B210" s="32" t="s">
        <v>56</v>
      </c>
      <c r="C210" s="58"/>
      <c r="D210" s="58"/>
      <c r="E210" s="58"/>
      <c r="F210" s="58"/>
      <c r="G210" s="44"/>
      <c r="H210" s="44"/>
      <c r="I210" s="44"/>
      <c r="J210" s="44"/>
    </row>
    <row r="211" spans="1:10" ht="12.95" hidden="1" customHeight="1" x14ac:dyDescent="0.2">
      <c r="A211" s="39"/>
      <c r="B211" s="32" t="s">
        <v>57</v>
      </c>
      <c r="C211" s="58"/>
      <c r="D211" s="58"/>
      <c r="E211" s="58"/>
      <c r="F211" s="58"/>
      <c r="G211" s="44"/>
      <c r="H211" s="44"/>
      <c r="I211" s="44"/>
      <c r="J211" s="44"/>
    </row>
    <row r="212" spans="1:10" ht="12.95" hidden="1" customHeight="1" x14ac:dyDescent="0.2">
      <c r="A212" s="38" t="s">
        <v>58</v>
      </c>
      <c r="B212" s="32" t="s">
        <v>59</v>
      </c>
      <c r="C212" s="58"/>
      <c r="D212" s="58"/>
      <c r="E212" s="58"/>
      <c r="F212" s="58"/>
      <c r="G212" s="44"/>
      <c r="H212" s="44"/>
      <c r="I212" s="44"/>
      <c r="J212" s="44"/>
    </row>
    <row r="213" spans="1:10" ht="12.95" hidden="1" customHeight="1" x14ac:dyDescent="0.2">
      <c r="A213" s="39"/>
      <c r="B213" s="32" t="s">
        <v>60</v>
      </c>
      <c r="C213" s="58"/>
      <c r="D213" s="58"/>
      <c r="E213" s="58"/>
      <c r="F213" s="58"/>
      <c r="G213" s="44"/>
      <c r="H213" s="44"/>
      <c r="I213" s="44"/>
      <c r="J213" s="44"/>
    </row>
    <row r="214" spans="1:10" ht="12.95" customHeight="1" x14ac:dyDescent="0.2">
      <c r="A214" s="89">
        <v>470700</v>
      </c>
      <c r="B214" s="25" t="s">
        <v>61</v>
      </c>
      <c r="C214" s="58"/>
      <c r="D214" s="87">
        <v>2131225</v>
      </c>
      <c r="E214" s="87">
        <v>2038040</v>
      </c>
      <c r="F214" s="83">
        <v>2080319</v>
      </c>
      <c r="G214" s="87">
        <v>2105545</v>
      </c>
      <c r="H214" s="82">
        <v>1983375</v>
      </c>
      <c r="I214" s="82">
        <v>3488069</v>
      </c>
      <c r="J214" s="82">
        <v>3969187</v>
      </c>
    </row>
    <row r="215" spans="1:10" ht="12.95" customHeight="1" x14ac:dyDescent="0.2">
      <c r="A215" s="89"/>
      <c r="B215" s="26" t="s">
        <v>62</v>
      </c>
      <c r="C215" s="58">
        <v>1735238</v>
      </c>
      <c r="D215" s="87"/>
      <c r="E215" s="87"/>
      <c r="F215" s="83"/>
      <c r="G215" s="87"/>
      <c r="H215" s="82"/>
      <c r="I215" s="82"/>
      <c r="J215" s="82"/>
    </row>
    <row r="216" spans="1:10" ht="12.95" hidden="1" customHeight="1" x14ac:dyDescent="0.2">
      <c r="A216" s="31">
        <v>500300</v>
      </c>
      <c r="B216" s="20" t="s">
        <v>142</v>
      </c>
      <c r="C216" s="58"/>
      <c r="D216" s="58"/>
      <c r="E216" s="58"/>
      <c r="F216" s="59"/>
      <c r="G216" s="44"/>
      <c r="H216" s="44"/>
      <c r="I216" s="44"/>
      <c r="J216" s="44"/>
    </row>
    <row r="217" spans="1:10" ht="12.95" hidden="1" customHeight="1" x14ac:dyDescent="0.2">
      <c r="A217" s="27"/>
      <c r="B217" s="20" t="s">
        <v>64</v>
      </c>
      <c r="C217" s="58"/>
      <c r="D217" s="58"/>
      <c r="E217" s="58"/>
      <c r="F217" s="59"/>
      <c r="G217" s="44"/>
      <c r="H217" s="44"/>
      <c r="I217" s="44"/>
      <c r="J217" s="44"/>
    </row>
    <row r="218" spans="1:10" ht="12.95" hidden="1" customHeight="1" x14ac:dyDescent="0.2">
      <c r="A218" s="27"/>
      <c r="B218" s="20" t="s">
        <v>143</v>
      </c>
      <c r="C218" s="58"/>
      <c r="D218" s="58"/>
      <c r="E218" s="58"/>
      <c r="F218" s="59"/>
      <c r="G218" s="44"/>
      <c r="H218" s="44"/>
      <c r="I218" s="44"/>
      <c r="J218" s="44"/>
    </row>
    <row r="219" spans="1:10" ht="12.95" hidden="1" customHeight="1" x14ac:dyDescent="0.2">
      <c r="A219" s="38" t="s">
        <v>66</v>
      </c>
      <c r="B219" s="32" t="s">
        <v>67</v>
      </c>
      <c r="C219" s="58"/>
      <c r="D219" s="58"/>
      <c r="E219" s="58"/>
      <c r="F219" s="59"/>
      <c r="G219" s="44"/>
      <c r="H219" s="44"/>
      <c r="I219" s="44"/>
      <c r="J219" s="44"/>
    </row>
    <row r="220" spans="1:10" ht="12.95" hidden="1" customHeight="1" x14ac:dyDescent="0.2">
      <c r="A220" s="40"/>
      <c r="B220" s="32" t="s">
        <v>68</v>
      </c>
      <c r="C220" s="58"/>
      <c r="D220" s="58"/>
      <c r="E220" s="58"/>
      <c r="F220" s="59"/>
      <c r="G220" s="44"/>
      <c r="H220" s="44"/>
      <c r="I220" s="44"/>
      <c r="J220" s="44"/>
    </row>
    <row r="221" spans="1:10" ht="12.95" hidden="1" customHeight="1" x14ac:dyDescent="0.2">
      <c r="A221" s="38" t="s">
        <v>69</v>
      </c>
      <c r="B221" s="32" t="s">
        <v>70</v>
      </c>
      <c r="C221" s="58"/>
      <c r="D221" s="58"/>
      <c r="E221" s="58"/>
      <c r="F221" s="59"/>
      <c r="G221" s="44"/>
      <c r="H221" s="44"/>
      <c r="I221" s="44"/>
      <c r="J221" s="44"/>
    </row>
    <row r="222" spans="1:10" ht="12.95" hidden="1" customHeight="1" x14ac:dyDescent="0.2">
      <c r="A222" s="40"/>
      <c r="B222" s="32" t="s">
        <v>71</v>
      </c>
      <c r="C222" s="58"/>
      <c r="D222" s="58"/>
      <c r="E222" s="58"/>
      <c r="F222" s="59"/>
      <c r="G222" s="44"/>
      <c r="H222" s="44"/>
      <c r="I222" s="44"/>
      <c r="J222" s="44"/>
    </row>
    <row r="223" spans="1:10" ht="12.95" hidden="1" customHeight="1" x14ac:dyDescent="0.2">
      <c r="A223" s="40"/>
      <c r="B223" s="32" t="s">
        <v>72</v>
      </c>
      <c r="C223" s="58"/>
      <c r="D223" s="58"/>
      <c r="E223" s="58"/>
      <c r="F223" s="59"/>
      <c r="G223" s="44"/>
      <c r="H223" s="44"/>
      <c r="I223" s="44"/>
      <c r="J223" s="44"/>
    </row>
    <row r="224" spans="1:10" ht="12.95" hidden="1" customHeight="1" x14ac:dyDescent="0.2">
      <c r="A224" s="38" t="s">
        <v>73</v>
      </c>
      <c r="B224" s="32" t="s">
        <v>74</v>
      </c>
      <c r="C224" s="58"/>
      <c r="D224" s="58"/>
      <c r="E224" s="58"/>
      <c r="F224" s="59"/>
      <c r="G224" s="44"/>
      <c r="H224" s="44"/>
      <c r="I224" s="44"/>
      <c r="J224" s="44"/>
    </row>
    <row r="225" spans="1:10" ht="12.95" hidden="1" customHeight="1" x14ac:dyDescent="0.2">
      <c r="A225" s="39"/>
      <c r="B225" s="32" t="s">
        <v>75</v>
      </c>
      <c r="C225" s="58"/>
      <c r="D225" s="58"/>
      <c r="E225" s="58"/>
      <c r="F225" s="59"/>
      <c r="G225" s="44"/>
      <c r="H225" s="44"/>
      <c r="I225" s="44"/>
      <c r="J225" s="44"/>
    </row>
    <row r="226" spans="1:10" ht="12.95" hidden="1" customHeight="1" x14ac:dyDescent="0.2">
      <c r="A226" s="39"/>
      <c r="B226" s="32" t="s">
        <v>76</v>
      </c>
      <c r="C226" s="58"/>
      <c r="D226" s="58"/>
      <c r="E226" s="58"/>
      <c r="F226" s="59"/>
      <c r="G226" s="44"/>
      <c r="H226" s="44"/>
      <c r="I226" s="44"/>
      <c r="J226" s="44"/>
    </row>
    <row r="227" spans="1:10" ht="12.95" hidden="1" customHeight="1" x14ac:dyDescent="0.2">
      <c r="A227" s="27">
        <v>510300</v>
      </c>
      <c r="B227" s="20" t="s">
        <v>77</v>
      </c>
      <c r="C227" s="58"/>
      <c r="D227" s="58"/>
      <c r="E227" s="58"/>
      <c r="F227" s="59"/>
      <c r="G227" s="44"/>
      <c r="H227" s="44"/>
      <c r="I227" s="44"/>
      <c r="J227" s="44"/>
    </row>
    <row r="228" spans="1:10" ht="12.95" hidden="1" customHeight="1" x14ac:dyDescent="0.2">
      <c r="A228" s="27"/>
      <c r="B228" s="20" t="s">
        <v>78</v>
      </c>
      <c r="C228" s="58"/>
      <c r="D228" s="58"/>
      <c r="E228" s="58"/>
      <c r="F228" s="59"/>
      <c r="G228" s="44"/>
      <c r="H228" s="44"/>
      <c r="I228" s="44"/>
      <c r="J228" s="44"/>
    </row>
    <row r="229" spans="1:10" ht="12.95" hidden="1" customHeight="1" x14ac:dyDescent="0.2">
      <c r="A229" s="27"/>
      <c r="B229" s="20" t="s">
        <v>79</v>
      </c>
      <c r="C229" s="58"/>
      <c r="D229" s="58"/>
      <c r="E229" s="58"/>
      <c r="F229" s="59"/>
      <c r="G229" s="44"/>
      <c r="H229" s="44"/>
      <c r="I229" s="44"/>
      <c r="J229" s="44"/>
    </row>
    <row r="230" spans="1:10" ht="12.95" hidden="1" customHeight="1" x14ac:dyDescent="0.2">
      <c r="A230" s="27">
        <v>520200</v>
      </c>
      <c r="B230" s="20" t="s">
        <v>80</v>
      </c>
      <c r="C230" s="58"/>
      <c r="D230" s="58"/>
      <c r="E230" s="58"/>
      <c r="F230" s="59"/>
      <c r="G230" s="44"/>
      <c r="H230" s="44"/>
      <c r="I230" s="44"/>
      <c r="J230" s="44"/>
    </row>
    <row r="231" spans="1:10" ht="12.95" hidden="1" customHeight="1" x14ac:dyDescent="0.2">
      <c r="A231" s="27"/>
      <c r="B231" s="20" t="s">
        <v>81</v>
      </c>
      <c r="C231" s="58"/>
      <c r="D231" s="58"/>
      <c r="E231" s="58"/>
      <c r="F231" s="59"/>
      <c r="G231" s="44"/>
      <c r="H231" s="44"/>
      <c r="I231" s="44"/>
      <c r="J231" s="44"/>
    </row>
    <row r="232" spans="1:10" ht="12.95" hidden="1" customHeight="1" x14ac:dyDescent="0.2">
      <c r="A232" s="27">
        <v>530130</v>
      </c>
      <c r="B232" s="20" t="s">
        <v>82</v>
      </c>
      <c r="C232" s="58"/>
      <c r="D232" s="58"/>
      <c r="E232" s="58"/>
      <c r="F232" s="59"/>
      <c r="G232" s="44"/>
      <c r="H232" s="44"/>
      <c r="I232" s="44"/>
      <c r="J232" s="44"/>
    </row>
    <row r="233" spans="1:10" ht="12.95" hidden="1" customHeight="1" x14ac:dyDescent="0.2">
      <c r="A233" s="27">
        <v>550500</v>
      </c>
      <c r="B233" s="16" t="s">
        <v>83</v>
      </c>
      <c r="C233" s="58"/>
      <c r="D233" s="58"/>
      <c r="E233" s="58"/>
      <c r="F233" s="59"/>
      <c r="G233" s="44"/>
      <c r="H233" s="44"/>
      <c r="I233" s="44"/>
      <c r="J233" s="44"/>
    </row>
    <row r="234" spans="1:10" ht="12.95" hidden="1" customHeight="1" x14ac:dyDescent="0.2">
      <c r="A234" s="27"/>
      <c r="B234" s="16" t="s">
        <v>84</v>
      </c>
      <c r="C234" s="58"/>
      <c r="D234" s="58"/>
      <c r="E234" s="58"/>
      <c r="F234" s="59"/>
      <c r="G234" s="44"/>
      <c r="H234" s="44"/>
      <c r="I234" s="44"/>
      <c r="J234" s="44"/>
    </row>
    <row r="235" spans="1:10" ht="12.95" hidden="1" customHeight="1" x14ac:dyDescent="0.2">
      <c r="A235" s="27"/>
      <c r="B235" s="16" t="s">
        <v>85</v>
      </c>
      <c r="C235" s="58"/>
      <c r="D235" s="58"/>
      <c r="E235" s="58"/>
      <c r="F235" s="59"/>
      <c r="G235" s="44"/>
      <c r="H235" s="44"/>
      <c r="I235" s="44"/>
      <c r="J235" s="44"/>
    </row>
    <row r="236" spans="1:10" ht="12.95" hidden="1" customHeight="1" x14ac:dyDescent="0.2">
      <c r="A236" s="27">
        <v>631000</v>
      </c>
      <c r="B236" s="16" t="s">
        <v>86</v>
      </c>
      <c r="C236" s="58"/>
      <c r="D236" s="58"/>
      <c r="E236" s="58"/>
      <c r="F236" s="59"/>
      <c r="G236" s="44"/>
      <c r="H236" s="44"/>
      <c r="I236" s="44"/>
      <c r="J236" s="44"/>
    </row>
    <row r="237" spans="1:10" ht="12.95" hidden="1" customHeight="1" x14ac:dyDescent="0.2">
      <c r="A237" s="27"/>
      <c r="B237" s="16" t="s">
        <v>87</v>
      </c>
      <c r="C237" s="58"/>
      <c r="D237" s="58"/>
      <c r="E237" s="58"/>
      <c r="F237" s="59"/>
      <c r="G237" s="44"/>
      <c r="H237" s="44"/>
      <c r="I237" s="44"/>
      <c r="J237" s="44"/>
    </row>
    <row r="238" spans="1:10" ht="12.95" customHeight="1" x14ac:dyDescent="0.2">
      <c r="A238" s="27">
        <v>700100</v>
      </c>
      <c r="B238" s="16" t="s">
        <v>144</v>
      </c>
      <c r="C238" s="37" t="s">
        <v>28</v>
      </c>
      <c r="D238" s="37" t="s">
        <v>28</v>
      </c>
      <c r="E238" s="37" t="s">
        <v>28</v>
      </c>
      <c r="F238" s="58">
        <v>97171</v>
      </c>
      <c r="G238" s="44">
        <v>198073</v>
      </c>
      <c r="H238" s="44">
        <v>146699</v>
      </c>
      <c r="I238" s="44">
        <v>200422</v>
      </c>
      <c r="J238" s="44">
        <v>277368</v>
      </c>
    </row>
    <row r="239" spans="1:10" ht="12.95" customHeight="1" x14ac:dyDescent="0.2">
      <c r="A239" s="85">
        <v>711200</v>
      </c>
      <c r="B239" s="86" t="s">
        <v>89</v>
      </c>
      <c r="C239" s="58"/>
      <c r="D239" s="87">
        <v>10386167</v>
      </c>
      <c r="E239" s="87">
        <v>8183480</v>
      </c>
      <c r="F239" s="83">
        <v>4776352</v>
      </c>
      <c r="G239" s="87">
        <v>3690048</v>
      </c>
      <c r="H239" s="82">
        <v>4511106</v>
      </c>
      <c r="I239" s="82">
        <v>6119621</v>
      </c>
      <c r="J239" s="82">
        <v>8036447</v>
      </c>
    </row>
    <row r="240" spans="1:10" ht="12.95" customHeight="1" x14ac:dyDescent="0.2">
      <c r="A240" s="85"/>
      <c r="B240" s="86"/>
      <c r="C240" s="58"/>
      <c r="D240" s="87"/>
      <c r="E240" s="87"/>
      <c r="F240" s="83"/>
      <c r="G240" s="87"/>
      <c r="H240" s="82"/>
      <c r="I240" s="82"/>
      <c r="J240" s="82"/>
    </row>
    <row r="241" spans="1:13" ht="12.95" customHeight="1" x14ac:dyDescent="0.2">
      <c r="A241" s="85"/>
      <c r="B241" s="86"/>
      <c r="C241" s="58"/>
      <c r="D241" s="87"/>
      <c r="E241" s="87"/>
      <c r="F241" s="83"/>
      <c r="G241" s="87"/>
      <c r="H241" s="82"/>
      <c r="I241" s="82"/>
      <c r="J241" s="82"/>
    </row>
    <row r="242" spans="1:13" ht="12.95" customHeight="1" x14ac:dyDescent="0.2">
      <c r="A242" s="85"/>
      <c r="B242" s="86"/>
      <c r="C242" s="58"/>
      <c r="D242" s="87"/>
      <c r="E242" s="87"/>
      <c r="F242" s="83"/>
      <c r="G242" s="87"/>
      <c r="H242" s="82"/>
      <c r="I242" s="82"/>
      <c r="J242" s="82"/>
    </row>
    <row r="243" spans="1:13" ht="12.95" customHeight="1" x14ac:dyDescent="0.2">
      <c r="A243" s="85"/>
      <c r="B243" s="86"/>
      <c r="C243" s="58"/>
      <c r="D243" s="87"/>
      <c r="E243" s="87"/>
      <c r="F243" s="83"/>
      <c r="G243" s="87"/>
      <c r="H243" s="82"/>
      <c r="I243" s="82"/>
      <c r="J243" s="82"/>
    </row>
    <row r="244" spans="1:13" ht="12.95" customHeight="1" x14ac:dyDescent="0.2">
      <c r="A244" s="85"/>
      <c r="B244" s="41" t="s">
        <v>90</v>
      </c>
      <c r="C244" s="58">
        <v>5412244</v>
      </c>
      <c r="D244" s="87"/>
      <c r="E244" s="87"/>
      <c r="F244" s="83"/>
      <c r="G244" s="87"/>
      <c r="H244" s="82"/>
      <c r="I244" s="82"/>
      <c r="J244" s="82"/>
    </row>
    <row r="245" spans="1:13" ht="12.95" customHeight="1" x14ac:dyDescent="0.2">
      <c r="A245" s="85">
        <v>720400</v>
      </c>
      <c r="B245" s="86" t="s">
        <v>91</v>
      </c>
      <c r="C245" s="58"/>
      <c r="D245" s="87">
        <v>56898640</v>
      </c>
      <c r="E245" s="87">
        <v>45926106</v>
      </c>
      <c r="F245" s="83">
        <v>45689860</v>
      </c>
      <c r="G245" s="83">
        <v>28122956</v>
      </c>
      <c r="H245" s="84">
        <v>26308456</v>
      </c>
      <c r="I245" s="80">
        <v>43601576</v>
      </c>
      <c r="J245" s="81">
        <v>46153502</v>
      </c>
      <c r="K245" s="65"/>
      <c r="L245" s="65"/>
      <c r="M245" s="65"/>
    </row>
    <row r="246" spans="1:13" ht="12.95" customHeight="1" x14ac:dyDescent="0.2">
      <c r="A246" s="85"/>
      <c r="B246" s="86"/>
      <c r="C246" s="20"/>
      <c r="D246" s="87"/>
      <c r="E246" s="87"/>
      <c r="F246" s="83"/>
      <c r="G246" s="83"/>
      <c r="H246" s="84"/>
      <c r="I246" s="80"/>
      <c r="J246" s="81"/>
      <c r="K246" s="4"/>
      <c r="L246" s="4"/>
      <c r="M246" s="4"/>
    </row>
    <row r="247" spans="1:13" ht="12.95" customHeight="1" x14ac:dyDescent="0.2">
      <c r="A247" s="85"/>
      <c r="B247" s="41" t="s">
        <v>92</v>
      </c>
      <c r="C247" s="58">
        <v>54380531</v>
      </c>
      <c r="D247" s="87"/>
      <c r="E247" s="87"/>
      <c r="F247" s="83"/>
      <c r="G247" s="83"/>
      <c r="H247" s="84"/>
      <c r="I247" s="80"/>
      <c r="J247" s="81"/>
      <c r="K247" s="4"/>
      <c r="L247" s="4"/>
      <c r="M247" s="4"/>
    </row>
    <row r="248" spans="1:13" ht="12.95" customHeight="1" x14ac:dyDescent="0.2">
      <c r="A248" s="27">
        <v>740400</v>
      </c>
      <c r="B248" s="16" t="s">
        <v>93</v>
      </c>
      <c r="C248" s="58">
        <v>24576583</v>
      </c>
      <c r="D248" s="58">
        <v>19806203</v>
      </c>
      <c r="E248" s="58">
        <v>25668593</v>
      </c>
      <c r="F248" s="59">
        <v>22748530</v>
      </c>
      <c r="G248" s="44">
        <v>16465618</v>
      </c>
      <c r="H248" s="66">
        <v>13898954</v>
      </c>
      <c r="I248" s="67">
        <v>13641412</v>
      </c>
      <c r="J248" s="67">
        <v>15868712</v>
      </c>
      <c r="K248" s="65"/>
      <c r="L248" s="65"/>
      <c r="M248" s="65"/>
    </row>
    <row r="249" spans="1:13" ht="12.95" hidden="1" customHeight="1" x14ac:dyDescent="0.2">
      <c r="A249" s="27">
        <v>750300</v>
      </c>
      <c r="B249" s="20" t="s">
        <v>94</v>
      </c>
      <c r="C249" s="58"/>
      <c r="D249" s="58"/>
      <c r="E249" s="58"/>
      <c r="F249" s="59"/>
      <c r="G249" s="44"/>
      <c r="H249" s="66"/>
      <c r="I249" s="68"/>
      <c r="J249" s="69"/>
      <c r="K249" s="65"/>
      <c r="L249" s="65"/>
      <c r="M249" s="65"/>
    </row>
    <row r="250" spans="1:13" ht="12.95" customHeight="1" x14ac:dyDescent="0.2">
      <c r="A250" s="15">
        <v>760200</v>
      </c>
      <c r="B250" s="16" t="s">
        <v>95</v>
      </c>
      <c r="C250" s="58">
        <v>16561499</v>
      </c>
      <c r="D250" s="58">
        <v>16541584</v>
      </c>
      <c r="E250" s="58">
        <v>16798475</v>
      </c>
      <c r="F250" s="59">
        <v>19099529</v>
      </c>
      <c r="G250" s="44">
        <v>16640210</v>
      </c>
      <c r="H250" s="62">
        <v>17469920</v>
      </c>
      <c r="I250" s="44">
        <v>20802084</v>
      </c>
      <c r="J250" s="62">
        <v>18250220</v>
      </c>
      <c r="K250" s="4"/>
      <c r="L250" s="4"/>
      <c r="M250" s="4"/>
    </row>
    <row r="251" spans="1:13" ht="12.95" customHeight="1" x14ac:dyDescent="0.2">
      <c r="A251" s="15">
        <v>780200</v>
      </c>
      <c r="B251" s="16" t="s">
        <v>96</v>
      </c>
      <c r="C251" s="64" t="s">
        <v>28</v>
      </c>
      <c r="D251" s="64" t="s">
        <v>28</v>
      </c>
      <c r="E251" s="58">
        <v>3271</v>
      </c>
      <c r="F251" s="59">
        <v>401916</v>
      </c>
      <c r="G251" s="60">
        <v>157222</v>
      </c>
      <c r="H251" s="62" t="s">
        <v>28</v>
      </c>
      <c r="I251" s="62" t="s">
        <v>28</v>
      </c>
      <c r="J251" s="70" t="s">
        <v>28</v>
      </c>
      <c r="K251" s="4"/>
      <c r="L251" s="4"/>
      <c r="M251" s="4"/>
    </row>
    <row r="252" spans="1:13" ht="12.95" hidden="1" customHeight="1" x14ac:dyDescent="0.2">
      <c r="A252" s="38" t="s">
        <v>97</v>
      </c>
      <c r="B252" s="32" t="s">
        <v>98</v>
      </c>
      <c r="C252" s="64"/>
      <c r="D252" s="64"/>
      <c r="E252" s="58"/>
      <c r="F252" s="59"/>
      <c r="G252" s="44"/>
      <c r="H252" s="44"/>
      <c r="I252" s="22"/>
      <c r="J252" s="22"/>
      <c r="K252" s="4"/>
      <c r="L252" s="4"/>
      <c r="M252" s="4"/>
    </row>
    <row r="253" spans="1:13" ht="12.95" hidden="1" customHeight="1" x14ac:dyDescent="0.2">
      <c r="A253" s="15">
        <v>800200</v>
      </c>
      <c r="B253" s="20" t="s">
        <v>99</v>
      </c>
      <c r="C253" s="64"/>
      <c r="D253" s="64"/>
      <c r="E253" s="58"/>
      <c r="F253" s="59"/>
      <c r="G253" s="44"/>
      <c r="H253" s="44"/>
      <c r="I253" s="22"/>
      <c r="J253" s="22"/>
      <c r="K253" s="4"/>
      <c r="L253" s="4"/>
      <c r="M253" s="4"/>
    </row>
    <row r="254" spans="1:13" ht="12.95" hidden="1" customHeight="1" x14ac:dyDescent="0.2">
      <c r="A254" s="15">
        <v>810197</v>
      </c>
      <c r="B254" s="20" t="s">
        <v>100</v>
      </c>
      <c r="C254" s="64"/>
      <c r="D254" s="64"/>
      <c r="E254" s="58"/>
      <c r="F254" s="59"/>
      <c r="G254" s="44"/>
      <c r="H254" s="44"/>
      <c r="I254" s="22"/>
      <c r="J254" s="22"/>
      <c r="K254" s="4"/>
      <c r="L254" s="4"/>
      <c r="M254" s="4"/>
    </row>
    <row r="255" spans="1:13" ht="12.95" hidden="1" customHeight="1" x14ac:dyDescent="0.2">
      <c r="A255" s="15">
        <v>810297</v>
      </c>
      <c r="B255" s="20" t="s">
        <v>101</v>
      </c>
      <c r="C255" s="64"/>
      <c r="D255" s="64"/>
      <c r="E255" s="58"/>
      <c r="F255" s="59"/>
      <c r="G255" s="44"/>
      <c r="H255" s="44"/>
      <c r="I255" s="22"/>
      <c r="J255" s="22"/>
      <c r="K255" s="4"/>
      <c r="L255" s="4"/>
      <c r="M255" s="4"/>
    </row>
    <row r="256" spans="1:13" ht="12.95" hidden="1" customHeight="1" x14ac:dyDescent="0.2">
      <c r="A256" s="15">
        <v>810330</v>
      </c>
      <c r="B256" s="20" t="s">
        <v>102</v>
      </c>
      <c r="C256" s="64"/>
      <c r="D256" s="64"/>
      <c r="E256" s="58"/>
      <c r="F256" s="59"/>
      <c r="G256" s="44"/>
      <c r="H256" s="44"/>
      <c r="I256" s="22"/>
      <c r="J256" s="22"/>
      <c r="K256" s="4"/>
      <c r="L256" s="4"/>
      <c r="M256" s="4"/>
    </row>
    <row r="257" spans="1:13" ht="12.95" hidden="1" customHeight="1" x14ac:dyDescent="0.2">
      <c r="A257" s="15">
        <v>810420</v>
      </c>
      <c r="B257" s="20" t="s">
        <v>103</v>
      </c>
      <c r="C257" s="64"/>
      <c r="D257" s="64"/>
      <c r="E257" s="58"/>
      <c r="F257" s="59"/>
      <c r="G257" s="44"/>
      <c r="H257" s="44"/>
      <c r="I257" s="22"/>
      <c r="J257" s="22"/>
      <c r="K257" s="4"/>
      <c r="L257" s="4"/>
      <c r="M257" s="4"/>
    </row>
    <row r="258" spans="1:13" ht="12.95" hidden="1" customHeight="1" x14ac:dyDescent="0.2">
      <c r="A258" s="15">
        <v>810530</v>
      </c>
      <c r="B258" s="20" t="s">
        <v>104</v>
      </c>
      <c r="C258" s="64"/>
      <c r="D258" s="64"/>
      <c r="E258" s="58"/>
      <c r="F258" s="59"/>
      <c r="G258" s="44"/>
      <c r="H258" s="44"/>
      <c r="I258" s="22"/>
      <c r="J258" s="22"/>
      <c r="K258" s="4"/>
      <c r="L258" s="4"/>
      <c r="M258" s="4"/>
    </row>
    <row r="259" spans="1:13" ht="12.95" hidden="1" customHeight="1" x14ac:dyDescent="0.2">
      <c r="A259" s="15">
        <v>810600</v>
      </c>
      <c r="B259" s="20" t="s">
        <v>105</v>
      </c>
      <c r="C259" s="64"/>
      <c r="D259" s="64"/>
      <c r="E259" s="58"/>
      <c r="F259" s="59"/>
      <c r="G259" s="44"/>
      <c r="H259" s="44"/>
      <c r="I259" s="22"/>
      <c r="J259" s="22"/>
      <c r="K259" s="4"/>
      <c r="L259" s="4"/>
      <c r="M259" s="4"/>
    </row>
    <row r="260" spans="1:13" ht="12.95" hidden="1" customHeight="1" x14ac:dyDescent="0.2">
      <c r="A260" s="15">
        <v>810730</v>
      </c>
      <c r="B260" s="20" t="s">
        <v>106</v>
      </c>
      <c r="C260" s="64"/>
      <c r="D260" s="64"/>
      <c r="E260" s="58"/>
      <c r="F260" s="59"/>
      <c r="G260" s="44"/>
      <c r="H260" s="44"/>
      <c r="I260" s="22"/>
      <c r="J260" s="22"/>
      <c r="K260" s="4"/>
      <c r="L260" s="4"/>
      <c r="M260" s="4"/>
    </row>
    <row r="261" spans="1:13" ht="12.95" hidden="1" customHeight="1" x14ac:dyDescent="0.2">
      <c r="A261" s="15">
        <v>810830</v>
      </c>
      <c r="B261" s="20" t="s">
        <v>107</v>
      </c>
      <c r="C261" s="64"/>
      <c r="D261" s="64"/>
      <c r="E261" s="58"/>
      <c r="F261" s="59"/>
      <c r="G261" s="44"/>
      <c r="H261" s="44"/>
      <c r="I261" s="22"/>
      <c r="J261" s="22"/>
      <c r="K261" s="4"/>
      <c r="L261" s="4"/>
      <c r="M261" s="4"/>
    </row>
    <row r="262" spans="1:13" ht="12.95" hidden="1" customHeight="1" x14ac:dyDescent="0.2">
      <c r="A262" s="15">
        <v>810930</v>
      </c>
      <c r="B262" s="20" t="s">
        <v>108</v>
      </c>
      <c r="C262" s="64"/>
      <c r="D262" s="64"/>
      <c r="E262" s="58"/>
      <c r="F262" s="59"/>
      <c r="G262" s="44"/>
      <c r="H262" s="44"/>
      <c r="I262" s="22"/>
      <c r="J262" s="22"/>
      <c r="K262" s="4"/>
      <c r="L262" s="4"/>
      <c r="M262" s="4"/>
    </row>
    <row r="263" spans="1:13" ht="12.95" hidden="1" customHeight="1" x14ac:dyDescent="0.2">
      <c r="A263" s="15">
        <v>811020</v>
      </c>
      <c r="B263" s="20" t="s">
        <v>109</v>
      </c>
      <c r="C263" s="64"/>
      <c r="D263" s="64"/>
      <c r="E263" s="58"/>
      <c r="F263" s="59"/>
      <c r="G263" s="44"/>
      <c r="H263" s="44"/>
      <c r="I263" s="22"/>
      <c r="J263" s="22"/>
      <c r="K263" s="4"/>
      <c r="L263" s="4"/>
      <c r="M263" s="4"/>
    </row>
    <row r="264" spans="1:13" ht="12.95" hidden="1" customHeight="1" x14ac:dyDescent="0.2">
      <c r="A264" s="15">
        <v>811100</v>
      </c>
      <c r="B264" s="20" t="s">
        <v>110</v>
      </c>
      <c r="C264" s="64"/>
      <c r="D264" s="64"/>
      <c r="E264" s="58"/>
      <c r="F264" s="59"/>
      <c r="G264" s="44"/>
      <c r="H264" s="44"/>
      <c r="I264" s="22"/>
      <c r="J264" s="22"/>
      <c r="K264" s="4"/>
      <c r="L264" s="4"/>
      <c r="M264" s="4"/>
    </row>
    <row r="265" spans="1:13" ht="12.95" hidden="1" customHeight="1" x14ac:dyDescent="0.2">
      <c r="A265" s="15">
        <v>811213</v>
      </c>
      <c r="B265" s="20" t="s">
        <v>111</v>
      </c>
      <c r="C265" s="64"/>
      <c r="D265" s="64"/>
      <c r="E265" s="58"/>
      <c r="F265" s="59"/>
      <c r="G265" s="44"/>
      <c r="H265" s="44"/>
      <c r="I265" s="22"/>
      <c r="J265" s="22"/>
      <c r="K265" s="4"/>
      <c r="L265" s="4"/>
      <c r="M265" s="4"/>
    </row>
    <row r="266" spans="1:13" ht="12.95" hidden="1" customHeight="1" x14ac:dyDescent="0.2">
      <c r="A266" s="15">
        <v>811222</v>
      </c>
      <c r="B266" s="20" t="s">
        <v>112</v>
      </c>
      <c r="C266" s="64"/>
      <c r="D266" s="64"/>
      <c r="E266" s="58"/>
      <c r="F266" s="59"/>
      <c r="G266" s="44"/>
      <c r="H266" s="44"/>
      <c r="I266" s="22"/>
      <c r="J266" s="22"/>
      <c r="K266" s="4"/>
      <c r="L266" s="4"/>
      <c r="M266" s="4"/>
    </row>
    <row r="267" spans="1:13" ht="12.95" hidden="1" customHeight="1" x14ac:dyDescent="0.2">
      <c r="A267" s="15">
        <v>811252</v>
      </c>
      <c r="B267" s="20" t="s">
        <v>113</v>
      </c>
      <c r="C267" s="64"/>
      <c r="D267" s="64"/>
      <c r="E267" s="58"/>
      <c r="F267" s="59"/>
      <c r="G267" s="44"/>
      <c r="H267" s="44"/>
      <c r="I267" s="22"/>
      <c r="J267" s="22"/>
      <c r="K267" s="4"/>
      <c r="L267" s="4"/>
      <c r="M267" s="4"/>
    </row>
    <row r="268" spans="1:13" ht="12.95" hidden="1" customHeight="1" x14ac:dyDescent="0.2">
      <c r="A268" s="38" t="s">
        <v>114</v>
      </c>
      <c r="B268" s="32" t="s">
        <v>115</v>
      </c>
      <c r="C268" s="64"/>
      <c r="D268" s="64"/>
      <c r="E268" s="58"/>
      <c r="F268" s="59"/>
      <c r="G268" s="44"/>
      <c r="H268" s="44"/>
      <c r="I268" s="22"/>
      <c r="J268" s="22"/>
      <c r="K268" s="4"/>
      <c r="L268" s="4"/>
      <c r="M268" s="4"/>
    </row>
    <row r="269" spans="1:13" ht="12.95" hidden="1" customHeight="1" x14ac:dyDescent="0.2">
      <c r="A269" s="45" t="s">
        <v>116</v>
      </c>
      <c r="B269" s="32" t="s">
        <v>117</v>
      </c>
      <c r="C269" s="64"/>
      <c r="D269" s="64"/>
      <c r="E269" s="58"/>
      <c r="F269" s="59"/>
      <c r="G269" s="44"/>
      <c r="H269" s="44"/>
      <c r="I269" s="22"/>
      <c r="J269" s="22"/>
      <c r="K269" s="4"/>
      <c r="L269" s="4"/>
      <c r="M269" s="4"/>
    </row>
    <row r="270" spans="1:13" ht="12.95" hidden="1" customHeight="1" x14ac:dyDescent="0.2">
      <c r="A270" s="39"/>
      <c r="B270" s="32" t="s">
        <v>118</v>
      </c>
      <c r="C270" s="64"/>
      <c r="D270" s="64"/>
      <c r="E270" s="58"/>
      <c r="F270" s="59"/>
      <c r="G270" s="44"/>
      <c r="H270" s="44"/>
      <c r="I270" s="22"/>
      <c r="J270" s="22"/>
      <c r="K270" s="4"/>
      <c r="L270" s="4"/>
      <c r="M270" s="4"/>
    </row>
    <row r="271" spans="1:13" ht="12.95" hidden="1" customHeight="1" x14ac:dyDescent="0.2">
      <c r="A271" s="39"/>
      <c r="B271" s="32" t="s">
        <v>119</v>
      </c>
      <c r="C271" s="64"/>
      <c r="D271" s="64"/>
      <c r="E271" s="58"/>
      <c r="F271" s="59"/>
      <c r="G271" s="44"/>
      <c r="H271" s="44"/>
      <c r="I271" s="22"/>
      <c r="J271" s="22"/>
      <c r="K271" s="4"/>
      <c r="L271" s="4"/>
      <c r="M271" s="4"/>
    </row>
    <row r="272" spans="1:13" ht="12.95" hidden="1" customHeight="1" x14ac:dyDescent="0.2">
      <c r="A272" s="39"/>
      <c r="B272" s="32" t="s">
        <v>120</v>
      </c>
      <c r="C272" s="64" t="s">
        <v>28</v>
      </c>
      <c r="D272" s="64" t="s">
        <v>28</v>
      </c>
      <c r="E272" s="64" t="s">
        <v>28</v>
      </c>
      <c r="F272" s="64" t="s">
        <v>28</v>
      </c>
      <c r="G272" s="44"/>
      <c r="H272" s="44"/>
      <c r="I272" s="22"/>
      <c r="J272" s="22"/>
      <c r="K272" s="4"/>
      <c r="L272" s="4"/>
      <c r="M272" s="4"/>
    </row>
    <row r="273" spans="1:13" ht="12.95" hidden="1" customHeight="1" x14ac:dyDescent="0.2">
      <c r="A273" s="38" t="s">
        <v>121</v>
      </c>
      <c r="B273" s="32" t="s">
        <v>117</v>
      </c>
      <c r="C273" s="64"/>
      <c r="D273" s="64"/>
      <c r="E273" s="64"/>
      <c r="F273" s="71"/>
      <c r="G273" s="44"/>
      <c r="H273" s="44"/>
      <c r="I273" s="22"/>
      <c r="J273" s="22"/>
      <c r="K273" s="65"/>
      <c r="L273" s="65"/>
      <c r="M273" s="65"/>
    </row>
    <row r="274" spans="1:13" ht="12.95" hidden="1" customHeight="1" x14ac:dyDescent="0.2">
      <c r="A274" s="39"/>
      <c r="B274" s="32" t="s">
        <v>118</v>
      </c>
      <c r="C274" s="64"/>
      <c r="D274" s="64"/>
      <c r="E274" s="64"/>
      <c r="F274" s="71"/>
      <c r="G274" s="44"/>
      <c r="H274" s="44"/>
      <c r="I274" s="22"/>
      <c r="J274" s="22"/>
      <c r="K274" s="65"/>
      <c r="L274" s="65"/>
      <c r="M274" s="65"/>
    </row>
    <row r="275" spans="1:13" ht="12.95" hidden="1" customHeight="1" x14ac:dyDescent="0.2">
      <c r="A275" s="39"/>
      <c r="B275" s="32" t="s">
        <v>119</v>
      </c>
      <c r="C275" s="64"/>
      <c r="D275" s="64"/>
      <c r="E275" s="64"/>
      <c r="F275" s="71"/>
      <c r="G275" s="44"/>
      <c r="H275" s="44"/>
      <c r="I275" s="22"/>
      <c r="J275" s="22"/>
      <c r="K275" s="65"/>
      <c r="L275" s="65"/>
      <c r="M275" s="65"/>
    </row>
    <row r="276" spans="1:13" ht="12.95" hidden="1" customHeight="1" x14ac:dyDescent="0.2">
      <c r="A276" s="39"/>
      <c r="B276" s="32" t="s">
        <v>122</v>
      </c>
      <c r="C276" s="64"/>
      <c r="D276" s="64"/>
      <c r="E276" s="64"/>
      <c r="F276" s="71"/>
      <c r="G276" s="44"/>
      <c r="H276" s="44"/>
      <c r="I276" s="22"/>
      <c r="J276" s="22"/>
      <c r="K276" s="65"/>
      <c r="L276" s="65"/>
      <c r="M276" s="65"/>
    </row>
    <row r="277" spans="1:13" ht="12.95" hidden="1" customHeight="1" x14ac:dyDescent="0.2">
      <c r="A277" s="39"/>
      <c r="B277" s="32" t="s">
        <v>123</v>
      </c>
      <c r="C277" s="64"/>
      <c r="D277" s="64"/>
      <c r="E277" s="64"/>
      <c r="F277" s="71"/>
      <c r="G277" s="44"/>
      <c r="H277" s="44"/>
      <c r="I277" s="22"/>
      <c r="J277" s="22"/>
      <c r="K277" s="65"/>
      <c r="L277" s="65"/>
      <c r="M277" s="65"/>
    </row>
    <row r="278" spans="1:13" ht="12.95" hidden="1" customHeight="1" x14ac:dyDescent="0.2">
      <c r="A278" s="38" t="s">
        <v>124</v>
      </c>
      <c r="B278" s="32" t="s">
        <v>117</v>
      </c>
      <c r="C278" s="64"/>
      <c r="D278" s="64"/>
      <c r="E278" s="64"/>
      <c r="F278" s="71"/>
      <c r="G278" s="44"/>
      <c r="H278" s="44"/>
      <c r="I278" s="22"/>
      <c r="J278" s="22"/>
      <c r="K278" s="65"/>
      <c r="L278" s="65"/>
      <c r="M278" s="65"/>
    </row>
    <row r="279" spans="1:13" ht="12.95" hidden="1" customHeight="1" x14ac:dyDescent="0.2">
      <c r="A279" s="39"/>
      <c r="B279" s="32" t="s">
        <v>118</v>
      </c>
      <c r="C279" s="64"/>
      <c r="D279" s="64"/>
      <c r="E279" s="64"/>
      <c r="F279" s="71"/>
      <c r="G279" s="44"/>
      <c r="H279" s="44"/>
      <c r="I279" s="22"/>
      <c r="J279" s="22"/>
      <c r="K279" s="65"/>
      <c r="L279" s="65"/>
      <c r="M279" s="65"/>
    </row>
    <row r="280" spans="1:13" ht="12.95" hidden="1" customHeight="1" x14ac:dyDescent="0.2">
      <c r="A280" s="39"/>
      <c r="B280" s="32" t="s">
        <v>119</v>
      </c>
      <c r="C280" s="64"/>
      <c r="D280" s="64"/>
      <c r="E280" s="64"/>
      <c r="F280" s="71"/>
      <c r="G280" s="44"/>
      <c r="H280" s="44"/>
      <c r="I280" s="22"/>
      <c r="J280" s="22"/>
      <c r="K280" s="65"/>
      <c r="L280" s="65"/>
      <c r="M280" s="65"/>
    </row>
    <row r="281" spans="1:13" ht="12.95" hidden="1" customHeight="1" x14ac:dyDescent="0.2">
      <c r="A281" s="39"/>
      <c r="B281" s="32" t="s">
        <v>122</v>
      </c>
      <c r="C281" s="64"/>
      <c r="D281" s="64"/>
      <c r="E281" s="64"/>
      <c r="F281" s="71"/>
      <c r="G281" s="44"/>
      <c r="H281" s="44"/>
      <c r="I281" s="22"/>
      <c r="J281" s="22"/>
      <c r="K281" s="65"/>
      <c r="L281" s="65"/>
      <c r="M281" s="65"/>
    </row>
    <row r="282" spans="1:13" ht="12.95" hidden="1" customHeight="1" x14ac:dyDescent="0.2">
      <c r="A282" s="39"/>
      <c r="B282" s="32" t="s">
        <v>125</v>
      </c>
      <c r="C282" s="64"/>
      <c r="D282" s="64"/>
      <c r="E282" s="64"/>
      <c r="F282" s="71"/>
      <c r="G282" s="44"/>
      <c r="H282" s="44"/>
      <c r="I282" s="22"/>
      <c r="J282" s="22"/>
      <c r="K282" s="65"/>
      <c r="L282" s="65"/>
      <c r="M282" s="65"/>
    </row>
    <row r="283" spans="1:13" ht="12.95" hidden="1" customHeight="1" x14ac:dyDescent="0.2">
      <c r="A283" s="38" t="s">
        <v>126</v>
      </c>
      <c r="B283" s="32" t="s">
        <v>127</v>
      </c>
      <c r="C283" s="64"/>
      <c r="D283" s="64"/>
      <c r="E283" s="64"/>
      <c r="F283" s="71"/>
      <c r="G283" s="44"/>
      <c r="H283" s="44"/>
      <c r="I283" s="22"/>
      <c r="J283" s="22"/>
      <c r="K283" s="65"/>
      <c r="L283" s="65"/>
      <c r="M283" s="65"/>
    </row>
    <row r="284" spans="1:13" ht="12.95" hidden="1" customHeight="1" x14ac:dyDescent="0.2">
      <c r="A284" s="39"/>
      <c r="B284" s="32" t="s">
        <v>128</v>
      </c>
      <c r="C284" s="64"/>
      <c r="D284" s="64"/>
      <c r="E284" s="64"/>
      <c r="F284" s="71"/>
      <c r="G284" s="44"/>
      <c r="H284" s="44"/>
      <c r="I284" s="22"/>
      <c r="J284" s="22"/>
      <c r="K284" s="65"/>
      <c r="L284" s="65"/>
      <c r="M284" s="65"/>
    </row>
    <row r="285" spans="1:13" ht="12.95" hidden="1" customHeight="1" x14ac:dyDescent="0.2">
      <c r="A285" s="39"/>
      <c r="B285" s="32" t="s">
        <v>129</v>
      </c>
      <c r="C285" s="64"/>
      <c r="D285" s="64"/>
      <c r="E285" s="64"/>
      <c r="F285" s="71"/>
      <c r="G285" s="44"/>
      <c r="H285" s="44"/>
      <c r="I285" s="22"/>
      <c r="J285" s="22"/>
      <c r="K285" s="65"/>
      <c r="L285" s="65"/>
      <c r="M285" s="65"/>
    </row>
    <row r="286" spans="1:13" ht="12.95" hidden="1" customHeight="1" x14ac:dyDescent="0.2">
      <c r="A286" s="39"/>
      <c r="B286" s="32" t="s">
        <v>130</v>
      </c>
      <c r="C286" s="64"/>
      <c r="D286" s="64"/>
      <c r="E286" s="64"/>
      <c r="F286" s="71"/>
      <c r="G286" s="44"/>
      <c r="H286" s="44"/>
      <c r="I286" s="22"/>
      <c r="J286" s="22"/>
      <c r="K286" s="65"/>
      <c r="L286" s="65"/>
      <c r="M286" s="65"/>
    </row>
    <row r="287" spans="1:13" ht="12.95" hidden="1" customHeight="1" x14ac:dyDescent="0.2">
      <c r="A287" s="39"/>
      <c r="B287" s="32" t="s">
        <v>131</v>
      </c>
      <c r="C287" s="64"/>
      <c r="D287" s="64"/>
      <c r="E287" s="64"/>
      <c r="F287" s="71"/>
      <c r="G287" s="44"/>
      <c r="H287" s="44"/>
      <c r="I287" s="22"/>
      <c r="J287" s="22"/>
      <c r="K287" s="65"/>
      <c r="L287" s="65"/>
      <c r="M287" s="65"/>
    </row>
    <row r="288" spans="1:13" ht="12.95" hidden="1" customHeight="1" x14ac:dyDescent="0.2">
      <c r="A288" s="72">
        <v>85481000</v>
      </c>
      <c r="B288" s="20" t="s">
        <v>145</v>
      </c>
      <c r="C288" s="58"/>
      <c r="D288" s="58"/>
      <c r="E288" s="58"/>
      <c r="F288" s="20"/>
      <c r="G288" s="44"/>
      <c r="H288" s="44"/>
      <c r="I288" s="22"/>
      <c r="J288" s="22"/>
      <c r="K288" s="4"/>
      <c r="L288" s="4"/>
      <c r="M288" s="4"/>
    </row>
    <row r="289" spans="1:13" ht="12.95" hidden="1" customHeight="1" x14ac:dyDescent="0.2">
      <c r="A289" s="15"/>
      <c r="B289" s="20" t="s">
        <v>146</v>
      </c>
      <c r="C289" s="58"/>
      <c r="D289" s="58"/>
      <c r="E289" s="58"/>
      <c r="F289" s="20"/>
      <c r="G289" s="44"/>
      <c r="H289" s="44"/>
      <c r="I289" s="22"/>
      <c r="J289" s="22"/>
      <c r="K289" s="4"/>
      <c r="L289" s="4"/>
      <c r="M289" s="4"/>
    </row>
    <row r="290" spans="1:13" ht="12.95" hidden="1" customHeight="1" x14ac:dyDescent="0.2">
      <c r="A290" s="15"/>
      <c r="B290" s="20" t="s">
        <v>147</v>
      </c>
      <c r="C290" s="64" t="s">
        <v>28</v>
      </c>
      <c r="D290" s="64" t="s">
        <v>28</v>
      </c>
      <c r="E290" s="64" t="s">
        <v>28</v>
      </c>
      <c r="F290" s="71" t="s">
        <v>28</v>
      </c>
      <c r="G290" s="63" t="s">
        <v>28</v>
      </c>
      <c r="H290" s="44"/>
      <c r="I290" s="22"/>
      <c r="J290" s="22"/>
      <c r="K290" s="65"/>
      <c r="L290" s="65"/>
      <c r="M290" s="65"/>
    </row>
    <row r="291" spans="1:13" ht="7.5" customHeight="1" x14ac:dyDescent="0.2">
      <c r="A291" s="73"/>
      <c r="B291" s="47"/>
      <c r="C291" s="47"/>
      <c r="D291" s="74"/>
      <c r="E291" s="74"/>
      <c r="F291" s="75"/>
      <c r="G291" s="49"/>
      <c r="H291" s="76"/>
      <c r="I291" s="49"/>
      <c r="J291" s="49"/>
      <c r="K291" s="4"/>
      <c r="L291" s="4"/>
      <c r="M291" s="4"/>
    </row>
    <row r="292" spans="1:13" ht="7.5" customHeight="1" x14ac:dyDescent="0.2">
      <c r="A292" s="4"/>
      <c r="B292" s="4"/>
      <c r="C292" s="4"/>
      <c r="D292" s="4"/>
      <c r="E292" s="4"/>
      <c r="F292" s="4"/>
      <c r="G292" s="50"/>
      <c r="I292" s="4"/>
      <c r="J292" s="4"/>
      <c r="K292" s="4"/>
      <c r="L292" s="4"/>
    </row>
    <row r="293" spans="1:13" s="51" customFormat="1" ht="12.95" customHeight="1" x14ac:dyDescent="0.2">
      <c r="A293" s="51" t="s">
        <v>135</v>
      </c>
      <c r="H293" s="52"/>
    </row>
    <row r="294" spans="1:13" x14ac:dyDescent="0.2">
      <c r="A294" t="s">
        <v>136</v>
      </c>
    </row>
    <row r="295" spans="1:13" x14ac:dyDescent="0.2">
      <c r="A295" s="53" t="s">
        <v>137</v>
      </c>
    </row>
    <row r="296" spans="1:13" x14ac:dyDescent="0.2">
      <c r="A296" s="53" t="s">
        <v>138</v>
      </c>
    </row>
    <row r="297" spans="1:13" x14ac:dyDescent="0.2">
      <c r="A297" s="53" t="s">
        <v>139</v>
      </c>
    </row>
  </sheetData>
  <mergeCells count="101">
    <mergeCell ref="A5:J6"/>
    <mergeCell ref="H7:I7"/>
    <mergeCell ref="A8:A10"/>
    <mergeCell ref="B8:B10"/>
    <mergeCell ref="C8:J9"/>
    <mergeCell ref="H15:H16"/>
    <mergeCell ref="I15:I16"/>
    <mergeCell ref="J15:J16"/>
    <mergeCell ref="A58:A60"/>
    <mergeCell ref="B58:B59"/>
    <mergeCell ref="D58:D60"/>
    <mergeCell ref="E58:E60"/>
    <mergeCell ref="F58:F60"/>
    <mergeCell ref="G58:G60"/>
    <mergeCell ref="H58:H60"/>
    <mergeCell ref="A15:A16"/>
    <mergeCell ref="D15:D16"/>
    <mergeCell ref="E15:E16"/>
    <mergeCell ref="F15:F16"/>
    <mergeCell ref="G15:G16"/>
    <mergeCell ref="I58:I60"/>
    <mergeCell ref="J58:J60"/>
    <mergeCell ref="A65:A66"/>
    <mergeCell ref="D65:D66"/>
    <mergeCell ref="E65:E66"/>
    <mergeCell ref="F65:F66"/>
    <mergeCell ref="G65:G66"/>
    <mergeCell ref="H65:H66"/>
    <mergeCell ref="I65:I66"/>
    <mergeCell ref="J65:J66"/>
    <mergeCell ref="I96:I98"/>
    <mergeCell ref="J96:J98"/>
    <mergeCell ref="A154:J155"/>
    <mergeCell ref="A157:A159"/>
    <mergeCell ref="B157:B159"/>
    <mergeCell ref="C157:J158"/>
    <mergeCell ref="A152:J152"/>
    <mergeCell ref="H90:H95"/>
    <mergeCell ref="I90:I95"/>
    <mergeCell ref="J90:J95"/>
    <mergeCell ref="A96:A98"/>
    <mergeCell ref="B96:B97"/>
    <mergeCell ref="D96:D98"/>
    <mergeCell ref="E96:E98"/>
    <mergeCell ref="F96:F98"/>
    <mergeCell ref="G96:G98"/>
    <mergeCell ref="H96:H98"/>
    <mergeCell ref="A90:A95"/>
    <mergeCell ref="B90:B94"/>
    <mergeCell ref="D90:D95"/>
    <mergeCell ref="E90:E95"/>
    <mergeCell ref="F90:F95"/>
    <mergeCell ref="G90:G95"/>
    <mergeCell ref="A214:A215"/>
    <mergeCell ref="D214:D215"/>
    <mergeCell ref="E214:E215"/>
    <mergeCell ref="F214:F215"/>
    <mergeCell ref="G214:G215"/>
    <mergeCell ref="H214:H215"/>
    <mergeCell ref="I214:I215"/>
    <mergeCell ref="J214:J215"/>
    <mergeCell ref="I164:I165"/>
    <mergeCell ref="J164:J165"/>
    <mergeCell ref="A207:A209"/>
    <mergeCell ref="B207:B208"/>
    <mergeCell ref="D207:D209"/>
    <mergeCell ref="E207:E209"/>
    <mergeCell ref="F207:F209"/>
    <mergeCell ref="G207:G209"/>
    <mergeCell ref="H207:H209"/>
    <mergeCell ref="I207:I209"/>
    <mergeCell ref="A164:A165"/>
    <mergeCell ref="D164:D165"/>
    <mergeCell ref="E164:E165"/>
    <mergeCell ref="F164:F165"/>
    <mergeCell ref="G164:G165"/>
    <mergeCell ref="H164:H165"/>
    <mergeCell ref="A1:J1"/>
    <mergeCell ref="A2:J2"/>
    <mergeCell ref="A3:J3"/>
    <mergeCell ref="A150:J150"/>
    <mergeCell ref="A151:J151"/>
    <mergeCell ref="I245:I247"/>
    <mergeCell ref="J245:J247"/>
    <mergeCell ref="H239:H244"/>
    <mergeCell ref="I239:I244"/>
    <mergeCell ref="J239:J244"/>
    <mergeCell ref="G245:G247"/>
    <mergeCell ref="H245:H247"/>
    <mergeCell ref="A239:A244"/>
    <mergeCell ref="B239:B243"/>
    <mergeCell ref="D239:D244"/>
    <mergeCell ref="E239:E244"/>
    <mergeCell ref="F239:F244"/>
    <mergeCell ref="G239:G244"/>
    <mergeCell ref="A245:A247"/>
    <mergeCell ref="B245:B246"/>
    <mergeCell ref="D245:D247"/>
    <mergeCell ref="E245:E247"/>
    <mergeCell ref="F245:F247"/>
    <mergeCell ref="J207:J209"/>
  </mergeCells>
  <printOptions horizontalCentered="1"/>
  <pageMargins left="0.74803149606299213" right="0.78740157480314965" top="0.98425196850393704" bottom="0.98425196850393704" header="0" footer="0"/>
  <pageSetup scale="59" orientation="portrait" r:id="rId1"/>
  <headerFooter alignWithMargins="0"/>
  <ignoredErrors>
    <ignoredError sqref="A207 A5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20-21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ERIC HALL</cp:lastModifiedBy>
  <cp:lastPrinted>2019-04-30T21:02:24Z</cp:lastPrinted>
  <dcterms:created xsi:type="dcterms:W3CDTF">2019-04-23T14:12:12Z</dcterms:created>
  <dcterms:modified xsi:type="dcterms:W3CDTF">2019-04-30T21:02:30Z</dcterms:modified>
</cp:coreProperties>
</file>