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0" yWindow="0" windowWidth="28800" windowHeight="11835"/>
  </bookViews>
  <sheets>
    <sheet name="52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S18" i="1" l="1"/>
  <c r="S17" i="1"/>
  <c r="S16" i="1"/>
  <c r="S15" i="1"/>
  <c r="S14" i="1"/>
  <c r="S13" i="1"/>
  <c r="S12" i="1"/>
  <c r="S11" i="1"/>
  <c r="S10" i="1"/>
  <c r="V9" i="1"/>
  <c r="T9" i="1"/>
  <c r="S9" i="1"/>
  <c r="S8" i="1" s="1"/>
  <c r="S7" i="1" s="1"/>
  <c r="H9" i="1"/>
  <c r="F9" i="1"/>
  <c r="D9" i="1"/>
  <c r="B9" i="1"/>
  <c r="V8" i="1"/>
  <c r="T8" i="1"/>
  <c r="P8" i="1"/>
  <c r="P7" i="1" s="1"/>
  <c r="H8" i="1"/>
  <c r="H7" i="1" s="1"/>
  <c r="F8" i="1"/>
  <c r="F7" i="1" s="1"/>
  <c r="D8" i="1"/>
  <c r="D7" i="1" s="1"/>
  <c r="B8" i="1"/>
  <c r="B7" i="1" s="1"/>
  <c r="V7" i="1"/>
  <c r="W18" i="1" s="1"/>
  <c r="T7" i="1"/>
  <c r="U18" i="1" s="1"/>
  <c r="E18" i="1" l="1"/>
  <c r="E17" i="1"/>
  <c r="E16" i="1"/>
  <c r="E15" i="1"/>
  <c r="E14" i="1"/>
  <c r="E13" i="1"/>
  <c r="E12" i="1"/>
  <c r="E11" i="1"/>
  <c r="E10" i="1"/>
  <c r="I18" i="1"/>
  <c r="I17" i="1"/>
  <c r="I16" i="1"/>
  <c r="I15" i="1"/>
  <c r="I14" i="1"/>
  <c r="I13" i="1"/>
  <c r="I12" i="1"/>
  <c r="I11" i="1"/>
  <c r="I10" i="1"/>
  <c r="C18" i="1"/>
  <c r="C17" i="1"/>
  <c r="C16" i="1"/>
  <c r="C15" i="1"/>
  <c r="C14" i="1"/>
  <c r="C13" i="1"/>
  <c r="C12" i="1"/>
  <c r="C11" i="1"/>
  <c r="C10" i="1"/>
  <c r="G18" i="1"/>
  <c r="G17" i="1"/>
  <c r="G16" i="1"/>
  <c r="G15" i="1"/>
  <c r="G14" i="1"/>
  <c r="G13" i="1"/>
  <c r="G12" i="1"/>
  <c r="G11" i="1"/>
  <c r="G10" i="1"/>
  <c r="Q18" i="1"/>
  <c r="Q17" i="1"/>
  <c r="Q16" i="1"/>
  <c r="Q15" i="1"/>
  <c r="Q14" i="1"/>
  <c r="Q13" i="1"/>
  <c r="Q12" i="1"/>
  <c r="Q11" i="1"/>
  <c r="Q10" i="1"/>
  <c r="W10" i="1"/>
  <c r="W11" i="1"/>
  <c r="W12" i="1"/>
  <c r="W13" i="1"/>
  <c r="W14" i="1"/>
  <c r="W15" i="1"/>
  <c r="W16" i="1"/>
  <c r="W17" i="1"/>
  <c r="U10" i="1"/>
  <c r="U11" i="1"/>
  <c r="U12" i="1"/>
  <c r="U13" i="1"/>
  <c r="U14" i="1"/>
  <c r="U15" i="1"/>
  <c r="U16" i="1"/>
  <c r="U17" i="1"/>
  <c r="G9" i="1" l="1"/>
  <c r="G8" i="1" s="1"/>
  <c r="G7" i="1" s="1"/>
  <c r="I9" i="1"/>
  <c r="I8" i="1" s="1"/>
  <c r="I7" i="1" s="1"/>
  <c r="U9" i="1"/>
  <c r="U8" i="1" s="1"/>
  <c r="U7" i="1" s="1"/>
  <c r="W9" i="1"/>
  <c r="W8" i="1" s="1"/>
  <c r="W7" i="1" s="1"/>
  <c r="Q9" i="1"/>
  <c r="Q8" i="1" s="1"/>
  <c r="Q7" i="1" s="1"/>
  <c r="C9" i="1"/>
  <c r="C8" i="1" s="1"/>
  <c r="C7" i="1" s="1"/>
  <c r="E9" i="1"/>
  <c r="E8" i="1" s="1"/>
  <c r="E7" i="1" s="1"/>
</calcChain>
</file>

<file path=xl/comments1.xml><?xml version="1.0" encoding="utf-8"?>
<comments xmlns="http://schemas.openxmlformats.org/spreadsheetml/2006/main">
  <authors>
    <author>acaicedo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acaicedo:</t>
        </r>
        <r>
          <rPr>
            <sz val="9"/>
            <color indexed="81"/>
            <rFont val="Tahoma"/>
            <family val="2"/>
          </rPr>
          <t xml:space="preserve">
Información suministrada por el Ing. Mario Quiros. Departamento de Ordenamiento Pesquero. Dirección General de Ordenación y Manejo Intergral.</t>
        </r>
      </text>
    </comment>
  </commentList>
</comments>
</file>

<file path=xl/sharedStrings.xml><?xml version="1.0" encoding="utf-8"?>
<sst xmlns="http://schemas.openxmlformats.org/spreadsheetml/2006/main" count="44" uniqueCount="24">
  <si>
    <t>Cuadro 52.  LICENCIAS Y PERMISOS OTORGADOS EN LA REPÚBLICA, SEGÚN TIPO DE PESCA: AÑOS 2013-17</t>
  </si>
  <si>
    <t>Tipo de pesca</t>
  </si>
  <si>
    <t>Licencias y permisos otorgados</t>
  </si>
  <si>
    <t>2016 (R)</t>
  </si>
  <si>
    <t>2017 (P)</t>
  </si>
  <si>
    <t>Número</t>
  </si>
  <si>
    <t>Porcentaje</t>
  </si>
  <si>
    <t xml:space="preserve">                     TOTAL...............</t>
  </si>
  <si>
    <t>Pesca nacional...........................................</t>
  </si>
  <si>
    <t xml:space="preserve">     Pesca industrial.....................................</t>
  </si>
  <si>
    <t xml:space="preserve">      Atún.........................................................</t>
  </si>
  <si>
    <t xml:space="preserve">      Bolicheros (1)........................................................</t>
  </si>
  <si>
    <t xml:space="preserve">      Camarón...................................................................</t>
  </si>
  <si>
    <t xml:space="preserve">      Corvina, cojinúa.....................................................</t>
  </si>
  <si>
    <t xml:space="preserve">      Doncella, pajarita.............................................................</t>
  </si>
  <si>
    <t xml:space="preserve">      Dorado..............................................................</t>
  </si>
  <si>
    <t xml:space="preserve">      Pargo, mero, tiburón.............................................</t>
  </si>
  <si>
    <t xml:space="preserve">     Pesca artesanal (2)........................................................</t>
  </si>
  <si>
    <t>Pesca internacional........................................................</t>
  </si>
  <si>
    <t>(1)  Licencia de anchovetas y arenques.</t>
  </si>
  <si>
    <t>(2)  Permiso de pesca a embarcaciones de menos de 10 toneladas.</t>
  </si>
  <si>
    <t>(P)  Cifras preliminares.</t>
  </si>
  <si>
    <t>(R) Cifras revisadas.</t>
  </si>
  <si>
    <t>Fuente: Autoridad de los Recursos Acuáticos de Panamá (ARAP).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</si>
</sst>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([$€]* #,##0.00_);_([$€]* \(#,##0.00\);_([$€]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0" xfId="0" applyFont="1" applyBorder="1"/>
    <xf numFmtId="0" fontId="3" fillId="0" borderId="12" xfId="0" applyFont="1" applyBorder="1"/>
    <xf numFmtId="0" fontId="3" fillId="0" borderId="0" xfId="0" applyFont="1"/>
    <xf numFmtId="0" fontId="0" fillId="0" borderId="12" xfId="0" applyBorder="1"/>
    <xf numFmtId="0" fontId="2" fillId="0" borderId="5" xfId="0" applyFont="1" applyBorder="1" applyAlignment="1">
      <alignment horizontal="center"/>
    </xf>
    <xf numFmtId="3" fontId="2" fillId="0" borderId="10" xfId="0" applyNumberFormat="1" applyFont="1" applyBorder="1"/>
    <xf numFmtId="164" fontId="2" fillId="0" borderId="10" xfId="0" applyNumberFormat="1" applyFont="1" applyBorder="1"/>
    <xf numFmtId="3" fontId="2" fillId="0" borderId="9" xfId="0" applyNumberFormat="1" applyFont="1" applyBorder="1"/>
    <xf numFmtId="164" fontId="2" fillId="0" borderId="9" xfId="0" applyNumberFormat="1" applyFont="1" applyBorder="1"/>
    <xf numFmtId="164" fontId="2" fillId="0" borderId="0" xfId="0" applyNumberFormat="1" applyFont="1"/>
    <xf numFmtId="3" fontId="2" fillId="0" borderId="10" xfId="0" applyNumberFormat="1" applyFont="1" applyFill="1" applyBorder="1"/>
    <xf numFmtId="164" fontId="2" fillId="0" borderId="10" xfId="0" applyNumberFormat="1" applyFont="1" applyFill="1" applyBorder="1"/>
    <xf numFmtId="0" fontId="2" fillId="0" borderId="5" xfId="0" applyFont="1" applyBorder="1"/>
    <xf numFmtId="0" fontId="2" fillId="0" borderId="10" xfId="0" applyFont="1" applyBorder="1"/>
    <xf numFmtId="164" fontId="2" fillId="0" borderId="0" xfId="0" applyNumberFormat="1" applyFont="1" applyAlignment="1">
      <alignment horizontal="right"/>
    </xf>
    <xf numFmtId="0" fontId="2" fillId="0" borderId="9" xfId="0" applyFont="1" applyBorder="1"/>
    <xf numFmtId="164" fontId="2" fillId="0" borderId="9" xfId="0" applyNumberFormat="1" applyFont="1" applyFill="1" applyBorder="1"/>
    <xf numFmtId="164" fontId="2" fillId="0" borderId="10" xfId="0" applyNumberFormat="1" applyFont="1" applyFill="1" applyBorder="1" applyAlignment="1">
      <alignment horizontal="right"/>
    </xf>
    <xf numFmtId="1" fontId="2" fillId="0" borderId="10" xfId="0" applyNumberFormat="1" applyFont="1" applyBorder="1"/>
    <xf numFmtId="164" fontId="3" fillId="0" borderId="10" xfId="0" applyNumberFormat="1" applyFont="1" applyBorder="1"/>
    <xf numFmtId="164" fontId="3" fillId="0" borderId="9" xfId="0" applyNumberFormat="1" applyFont="1" applyFill="1" applyBorder="1"/>
    <xf numFmtId="164" fontId="3" fillId="0" borderId="10" xfId="0" applyNumberFormat="1" applyFont="1" applyFill="1" applyBorder="1" applyAlignment="1"/>
    <xf numFmtId="3" fontId="0" fillId="0" borderId="10" xfId="0" applyNumberFormat="1" applyFill="1" applyBorder="1"/>
    <xf numFmtId="164" fontId="0" fillId="0" borderId="10" xfId="0" applyNumberFormat="1" applyFill="1" applyBorder="1"/>
    <xf numFmtId="165" fontId="3" fillId="0" borderId="9" xfId="0" applyNumberFormat="1" applyFont="1" applyBorder="1"/>
    <xf numFmtId="164" fontId="3" fillId="0" borderId="10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2" fillId="0" borderId="10" xfId="0" applyNumberFormat="1" applyFont="1" applyFill="1" applyBorder="1" applyAlignment="1"/>
    <xf numFmtId="0" fontId="2" fillId="0" borderId="9" xfId="0" applyFont="1" applyFill="1" applyBorder="1"/>
    <xf numFmtId="0" fontId="0" fillId="0" borderId="7" xfId="0" applyBorder="1"/>
    <xf numFmtId="0" fontId="0" fillId="0" borderId="6" xfId="0" applyBorder="1"/>
    <xf numFmtId="0" fontId="0" fillId="0" borderId="13" xfId="0" applyBorder="1"/>
    <xf numFmtId="164" fontId="0" fillId="0" borderId="13" xfId="0" applyNumberFormat="1" applyBorder="1"/>
    <xf numFmtId="0" fontId="0" fillId="0" borderId="0" xfId="0" applyBorder="1"/>
    <xf numFmtId="0" fontId="3" fillId="0" borderId="0" xfId="0" applyFont="1" applyFill="1" applyBorder="1"/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LICENCIAS Y PERMISOS OTORGADOS EN LA REPÚBLICA, 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SEGÚN TIPO DE PESCA </a:t>
            </a: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00" b="1" i="0" strike="noStrike">
                <a:solidFill>
                  <a:srgbClr val="000000"/>
                </a:solidFill>
                <a:latin typeface="Arial"/>
                <a:cs typeface="Arial"/>
              </a:rPr>
              <a:t>AÑOS: 2013-17</a:t>
            </a:r>
          </a:p>
        </c:rich>
      </c:tx>
      <c:layout>
        <c:manualLayout>
          <c:xMode val="edge"/>
          <c:yMode val="edge"/>
          <c:x val="0.19210059740972318"/>
          <c:y val="4.38597700539957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68493307495442"/>
          <c:y val="0.1971017259206235"/>
          <c:w val="0.86254357380585167"/>
          <c:h val="0.607247061508615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[1]datosgrafica!$A$103</c:f>
              <c:strCache>
                <c:ptCount val="1"/>
                <c:pt idx="0">
                  <c:v>Pesca artesanal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[1]datosgrafica!$K$101:$O$101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[1]datosgrafica!$K$103:$O$103</c:f>
              <c:numCache>
                <c:formatCode>General</c:formatCode>
                <c:ptCount val="5"/>
                <c:pt idx="0">
                  <c:v>5516</c:v>
                </c:pt>
                <c:pt idx="1">
                  <c:v>5940</c:v>
                </c:pt>
                <c:pt idx="2">
                  <c:v>5641</c:v>
                </c:pt>
                <c:pt idx="3">
                  <c:v>3864</c:v>
                </c:pt>
                <c:pt idx="4">
                  <c:v>2351</c:v>
                </c:pt>
              </c:numCache>
            </c:numRef>
          </c:val>
        </c:ser>
        <c:ser>
          <c:idx val="0"/>
          <c:order val="1"/>
          <c:tx>
            <c:strRef>
              <c:f>[1]datosgrafica!$A$102</c:f>
              <c:strCache>
                <c:ptCount val="1"/>
                <c:pt idx="0">
                  <c:v>Pesca industrial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[1]datosgrafica!$K$101:$O$101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 (R)</c:v>
                </c:pt>
                <c:pt idx="4">
                  <c:v>2017 (P)</c:v>
                </c:pt>
              </c:strCache>
            </c:strRef>
          </c:cat>
          <c:val>
            <c:numRef>
              <c:f>[1]datosgrafica!$K$102:$O$102</c:f>
              <c:numCache>
                <c:formatCode>General</c:formatCode>
                <c:ptCount val="5"/>
                <c:pt idx="0">
                  <c:v>595</c:v>
                </c:pt>
                <c:pt idx="1">
                  <c:v>525</c:v>
                </c:pt>
                <c:pt idx="2">
                  <c:v>376</c:v>
                </c:pt>
                <c:pt idx="3">
                  <c:v>293</c:v>
                </c:pt>
                <c:pt idx="4">
                  <c:v>221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3154192"/>
        <c:axId val="-729287728"/>
      </c:barChart>
      <c:catAx>
        <c:axId val="-93315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52034657134316853"/>
              <c:y val="0.869566177965127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72928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729287728"/>
        <c:scaling>
          <c:orientation val="minMax"/>
          <c:max val="8000"/>
          <c:min val="0"/>
        </c:scaling>
        <c:delete val="0"/>
        <c:axPos val="l"/>
        <c:majorGridlines>
          <c:spPr>
            <a:ln w="952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Licencias y permisos otorgados</a:t>
                </a:r>
              </a:p>
            </c:rich>
          </c:tx>
          <c:layout>
            <c:manualLayout>
              <c:xMode val="edge"/>
              <c:yMode val="edge"/>
              <c:x val="3.8745234848764046E-3"/>
              <c:y val="0.3316265012328008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933154192"/>
        <c:crosses val="autoZero"/>
        <c:crossBetween val="between"/>
        <c:majorUnit val="2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2467183411745937"/>
          <c:y val="0.91726168067375424"/>
          <c:w val="0.44919020067889326"/>
          <c:h val="5.434785298302358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22" r="0.75000000000000022" t="1" header="0" footer="0"/>
    <c:pageSetup orientation="landscape" horizontalDpi="1200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533400</xdr:colOff>
      <xdr:row>28</xdr:row>
      <xdr:rowOff>104775</xdr:rowOff>
    </xdr:from>
    <xdr:to>
      <xdr:col>20</xdr:col>
      <xdr:colOff>638175</xdr:colOff>
      <xdr:row>63</xdr:row>
      <xdr:rowOff>95250</xdr:rowOff>
    </xdr:to>
    <xdr:graphicFrame macro="">
      <xdr:nvGraphicFramePr>
        <xdr:cNvPr id="2" name="Chart 2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0.53695</cdr:x>
      <cdr:y>0.46601</cdr:y>
    </cdr:from>
    <cdr:to>
      <cdr:x>0.54926</cdr:x>
      <cdr:y>0.5203</cdr:y>
    </cdr:to>
    <cdr:sp macro="" textlink="">
      <cdr:nvSpPr>
        <cdr:cNvPr id="1044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80991" y="2068740"/>
          <a:ext cx="79772" cy="2362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_tradnl" sz="825" b="0" i="0" strike="noStrike">
              <a:solidFill>
                <a:srgbClr val="000000"/>
              </a:solidFill>
              <a:latin typeface="Arial"/>
              <a:cs typeface="Arial"/>
            </a:rPr>
            <a:t>                 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3-17/ACCP%202013-17%202018/CAP&#205;TULO%20X%20REC.%20MARINOS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grafica"/>
      <sheetName val="713-49"/>
      <sheetName val="713-50"/>
      <sheetName val="713-51"/>
      <sheetName val="713-52"/>
      <sheetName val="713-53"/>
    </sheetNames>
    <sheetDataSet>
      <sheetData sheetId="0">
        <row r="101">
          <cell r="K101">
            <v>2013</v>
          </cell>
          <cell r="L101">
            <v>2014</v>
          </cell>
          <cell r="M101">
            <v>2015</v>
          </cell>
          <cell r="N101" t="str">
            <v>2016 (R)</v>
          </cell>
          <cell r="O101" t="str">
            <v>2017 (P)</v>
          </cell>
        </row>
        <row r="102">
          <cell r="A102" t="str">
            <v>Pesca industrial</v>
          </cell>
          <cell r="K102">
            <v>595</v>
          </cell>
          <cell r="L102">
            <v>525</v>
          </cell>
          <cell r="M102">
            <v>376</v>
          </cell>
          <cell r="N102">
            <v>293</v>
          </cell>
          <cell r="O102">
            <v>221</v>
          </cell>
        </row>
        <row r="103">
          <cell r="A103" t="str">
            <v>Pesca artesanal</v>
          </cell>
          <cell r="K103">
            <v>5516</v>
          </cell>
          <cell r="L103">
            <v>5940</v>
          </cell>
          <cell r="M103">
            <v>5641</v>
          </cell>
          <cell r="N103">
            <v>3864</v>
          </cell>
          <cell r="O103">
            <v>2351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249977111117893"/>
  </sheetPr>
  <dimension ref="A1:W52"/>
  <sheetViews>
    <sheetView tabSelected="1" zoomScale="73" zoomScaleNormal="73" workbookViewId="0">
      <selection activeCell="AB10" sqref="AB10"/>
    </sheetView>
  </sheetViews>
  <sheetFormatPr baseColWidth="10" defaultRowHeight="12.75" x14ac:dyDescent="0.2"/>
  <cols>
    <col min="1" max="1" width="24.28515625" customWidth="1"/>
    <col min="2" max="9" width="10.7109375" hidden="1" customWidth="1"/>
    <col min="10" max="13" width="12.85546875" hidden="1" customWidth="1"/>
    <col min="14" max="15" width="12.85546875" customWidth="1"/>
    <col min="16" max="16" width="12.85546875" style="44" customWidth="1"/>
    <col min="17" max="23" width="12.85546875" customWidth="1"/>
  </cols>
  <sheetData>
    <row r="1" spans="1:23" ht="24.75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</row>
    <row r="2" spans="1:23" x14ac:dyDescent="0.2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6.25" customHeight="1" x14ac:dyDescent="0.2">
      <c r="A3" s="51" t="s">
        <v>1</v>
      </c>
      <c r="B3" s="3"/>
      <c r="C3" s="4"/>
      <c r="D3" s="4"/>
      <c r="E3" s="4"/>
      <c r="F3" s="4"/>
      <c r="G3" s="4"/>
      <c r="H3" s="54" t="s">
        <v>2</v>
      </c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</row>
    <row r="4" spans="1:23" ht="27" customHeight="1" x14ac:dyDescent="0.2">
      <c r="A4" s="52"/>
      <c r="B4" s="48">
        <v>2006</v>
      </c>
      <c r="C4" s="55"/>
      <c r="D4" s="48">
        <v>2007</v>
      </c>
      <c r="E4" s="55"/>
      <c r="F4" s="48">
        <v>2008</v>
      </c>
      <c r="G4" s="55"/>
      <c r="H4" s="48">
        <v>2010</v>
      </c>
      <c r="I4" s="49"/>
      <c r="J4" s="48">
        <v>2011</v>
      </c>
      <c r="K4" s="49"/>
      <c r="L4" s="48">
        <v>2012</v>
      </c>
      <c r="M4" s="49"/>
      <c r="N4" s="48">
        <v>2013</v>
      </c>
      <c r="O4" s="49"/>
      <c r="P4" s="48">
        <v>2014</v>
      </c>
      <c r="Q4" s="49"/>
      <c r="R4" s="48">
        <v>2015</v>
      </c>
      <c r="S4" s="49"/>
      <c r="T4" s="48" t="s">
        <v>3</v>
      </c>
      <c r="U4" s="49"/>
      <c r="V4" s="48" t="s">
        <v>4</v>
      </c>
      <c r="W4" s="49"/>
    </row>
    <row r="5" spans="1:23" ht="30" customHeight="1" x14ac:dyDescent="0.2">
      <c r="A5" s="53"/>
      <c r="B5" s="5" t="s">
        <v>5</v>
      </c>
      <c r="C5" s="6" t="s">
        <v>6</v>
      </c>
      <c r="D5" s="5" t="s">
        <v>5</v>
      </c>
      <c r="E5" s="6" t="s">
        <v>6</v>
      </c>
      <c r="F5" s="5" t="s">
        <v>5</v>
      </c>
      <c r="G5" s="6" t="s">
        <v>6</v>
      </c>
      <c r="H5" s="5" t="s">
        <v>5</v>
      </c>
      <c r="I5" s="6" t="s">
        <v>6</v>
      </c>
      <c r="J5" s="5" t="s">
        <v>5</v>
      </c>
      <c r="K5" s="6" t="s">
        <v>6</v>
      </c>
      <c r="L5" s="5" t="s">
        <v>5</v>
      </c>
      <c r="M5" s="6" t="s">
        <v>6</v>
      </c>
      <c r="N5" s="5" t="s">
        <v>5</v>
      </c>
      <c r="O5" s="6" t="s">
        <v>6</v>
      </c>
      <c r="P5" s="5" t="s">
        <v>5</v>
      </c>
      <c r="Q5" s="6" t="s">
        <v>6</v>
      </c>
      <c r="R5" s="5" t="s">
        <v>5</v>
      </c>
      <c r="S5" s="6" t="s">
        <v>6</v>
      </c>
      <c r="T5" s="5" t="s">
        <v>5</v>
      </c>
      <c r="U5" s="6" t="s">
        <v>6</v>
      </c>
      <c r="V5" s="5" t="s">
        <v>5</v>
      </c>
      <c r="W5" s="6" t="s">
        <v>6</v>
      </c>
    </row>
    <row r="6" spans="1:23" x14ac:dyDescent="0.2">
      <c r="A6" s="7"/>
      <c r="B6" s="8"/>
      <c r="C6" s="9"/>
      <c r="D6" s="8"/>
      <c r="E6" s="9"/>
      <c r="F6" s="8"/>
      <c r="G6" s="9"/>
      <c r="H6" s="10"/>
      <c r="I6" s="11"/>
      <c r="J6" s="12"/>
      <c r="K6" s="12"/>
      <c r="L6" s="12"/>
      <c r="M6" s="12"/>
      <c r="N6" s="10"/>
      <c r="O6" s="10"/>
      <c r="P6" s="10"/>
      <c r="Q6" s="13"/>
      <c r="R6" s="10"/>
      <c r="S6" s="13"/>
      <c r="T6" s="12"/>
      <c r="U6" s="12"/>
      <c r="V6" s="14"/>
      <c r="W6" s="14"/>
    </row>
    <row r="7" spans="1:23" x14ac:dyDescent="0.2">
      <c r="A7" s="15" t="s">
        <v>7</v>
      </c>
      <c r="B7" s="16">
        <f>+B8+B18</f>
        <v>9651</v>
      </c>
      <c r="C7" s="17">
        <f>SUM(C8+C18)</f>
        <v>100</v>
      </c>
      <c r="D7" s="16">
        <f>+D8+D18</f>
        <v>9897</v>
      </c>
      <c r="E7" s="17">
        <f>SUM(E8+E18)</f>
        <v>100</v>
      </c>
      <c r="F7" s="16">
        <f>+F8+F18</f>
        <v>10351</v>
      </c>
      <c r="G7" s="17">
        <f>SUM(G8+G18)</f>
        <v>100</v>
      </c>
      <c r="H7" s="16">
        <f>+H8+H18</f>
        <v>12104</v>
      </c>
      <c r="I7" s="17">
        <f>SUM(I8+I18)</f>
        <v>100</v>
      </c>
      <c r="J7" s="16">
        <v>11270</v>
      </c>
      <c r="K7" s="17">
        <v>100</v>
      </c>
      <c r="L7" s="16">
        <v>10916</v>
      </c>
      <c r="M7" s="17">
        <v>100</v>
      </c>
      <c r="N7" s="18">
        <v>6250</v>
      </c>
      <c r="O7" s="19">
        <v>100</v>
      </c>
      <c r="P7" s="18">
        <f>P8+P18</f>
        <v>6622</v>
      </c>
      <c r="Q7" s="20">
        <f>Q8+Q18</f>
        <v>100</v>
      </c>
      <c r="R7" s="18">
        <v>6229</v>
      </c>
      <c r="S7" s="20">
        <f>S8+S18</f>
        <v>100</v>
      </c>
      <c r="T7" s="16">
        <f>T8+T18</f>
        <v>4385</v>
      </c>
      <c r="U7" s="17">
        <f>U8+U18</f>
        <v>100</v>
      </c>
      <c r="V7" s="21">
        <f>V8+V18</f>
        <v>2804</v>
      </c>
      <c r="W7" s="22">
        <f>W8+W18</f>
        <v>99.999999999999986</v>
      </c>
    </row>
    <row r="8" spans="1:23" ht="15" customHeight="1" x14ac:dyDescent="0.2">
      <c r="A8" s="23" t="s">
        <v>8</v>
      </c>
      <c r="B8" s="18">
        <f t="shared" ref="B8:I8" si="0">SUM(B9+B17)</f>
        <v>9483</v>
      </c>
      <c r="C8" s="17">
        <f t="shared" si="0"/>
        <v>98.259247746347526</v>
      </c>
      <c r="D8" s="18">
        <f t="shared" si="0"/>
        <v>9729</v>
      </c>
      <c r="E8" s="17">
        <f t="shared" si="0"/>
        <v>98.302515913913311</v>
      </c>
      <c r="F8" s="18">
        <f t="shared" si="0"/>
        <v>10216</v>
      </c>
      <c r="G8" s="17">
        <f t="shared" si="0"/>
        <v>98.695778185682542</v>
      </c>
      <c r="H8" s="16">
        <f t="shared" si="0"/>
        <v>11846</v>
      </c>
      <c r="I8" s="17">
        <f t="shared" si="0"/>
        <v>97.868473231989427</v>
      </c>
      <c r="J8" s="16">
        <v>11132</v>
      </c>
      <c r="K8" s="24">
        <v>98.8</v>
      </c>
      <c r="L8" s="16">
        <v>10785</v>
      </c>
      <c r="M8" s="24">
        <v>98.8</v>
      </c>
      <c r="N8" s="18">
        <v>6111</v>
      </c>
      <c r="O8" s="19">
        <v>97.78</v>
      </c>
      <c r="P8" s="18">
        <f>P9+P17</f>
        <v>6465</v>
      </c>
      <c r="Q8" s="25">
        <f>Q9+Q17</f>
        <v>97.62911507097553</v>
      </c>
      <c r="R8" s="18">
        <v>6017</v>
      </c>
      <c r="S8" s="25">
        <f>S9+S17</f>
        <v>96.596564456574086</v>
      </c>
      <c r="T8" s="16">
        <f>T9+T17</f>
        <v>4157</v>
      </c>
      <c r="U8" s="17">
        <f>U9+U17</f>
        <v>94.800456100342075</v>
      </c>
      <c r="V8" s="21">
        <f>V9+V17</f>
        <v>2572</v>
      </c>
      <c r="W8" s="22">
        <f>W9+W17</f>
        <v>91.726105563480729</v>
      </c>
    </row>
    <row r="9" spans="1:23" ht="15" customHeight="1" x14ac:dyDescent="0.2">
      <c r="A9" s="23" t="s">
        <v>9</v>
      </c>
      <c r="B9" s="24">
        <f t="shared" ref="B9:I9" si="1">SUM(B10:B16)</f>
        <v>876</v>
      </c>
      <c r="C9" s="17">
        <f t="shared" si="1"/>
        <v>9.0767796083307442</v>
      </c>
      <c r="D9" s="24">
        <f t="shared" si="1"/>
        <v>851</v>
      </c>
      <c r="E9" s="17">
        <f t="shared" si="1"/>
        <v>8.59856522178438</v>
      </c>
      <c r="F9" s="24">
        <f t="shared" si="1"/>
        <v>918</v>
      </c>
      <c r="G9" s="17">
        <f t="shared" si="1"/>
        <v>8.8687083373587097</v>
      </c>
      <c r="H9" s="24">
        <f>SUM(H10:H16)</f>
        <v>895</v>
      </c>
      <c r="I9" s="17">
        <f t="shared" si="1"/>
        <v>7.3942498347653673</v>
      </c>
      <c r="J9" s="24">
        <v>827</v>
      </c>
      <c r="K9" s="24">
        <v>7.3</v>
      </c>
      <c r="L9" s="24">
        <v>845</v>
      </c>
      <c r="M9" s="24">
        <v>7.7</v>
      </c>
      <c r="N9" s="26">
        <v>595</v>
      </c>
      <c r="O9" s="27">
        <v>9.52</v>
      </c>
      <c r="P9" s="26">
        <v>525</v>
      </c>
      <c r="Q9" s="28">
        <f>SUM(Q10:Q16)</f>
        <v>7.9281183932346719</v>
      </c>
      <c r="R9" s="26">
        <v>376</v>
      </c>
      <c r="S9" s="28">
        <f>SUM(S10:S16)</f>
        <v>6.0362819072082203</v>
      </c>
      <c r="T9" s="24">
        <f>SUM(T10:T16)</f>
        <v>293</v>
      </c>
      <c r="U9" s="17">
        <f>SUM(U10:U16)</f>
        <v>6.6818700114025091</v>
      </c>
      <c r="V9" s="29">
        <f>SUM(V10:V16)</f>
        <v>221</v>
      </c>
      <c r="W9" s="22">
        <f>SUM(W10:W16)</f>
        <v>7.8815977175463621</v>
      </c>
    </row>
    <row r="10" spans="1:23" ht="15" customHeight="1" x14ac:dyDescent="0.2">
      <c r="A10" s="7" t="s">
        <v>10</v>
      </c>
      <c r="B10" s="8">
        <v>105</v>
      </c>
      <c r="C10" s="30">
        <f>+(B10/B7)*100</f>
        <v>1.0879701585327946</v>
      </c>
      <c r="D10" s="8">
        <v>104</v>
      </c>
      <c r="E10" s="30">
        <f>+(D10/D7)*100</f>
        <v>1.050823481863191</v>
      </c>
      <c r="F10" s="8">
        <v>110</v>
      </c>
      <c r="G10" s="30">
        <f>+(F10/F7)*100</f>
        <v>1.0626992561105209</v>
      </c>
      <c r="H10" s="8">
        <v>104</v>
      </c>
      <c r="I10" s="30">
        <f>+(H10/H7)*100</f>
        <v>0.85922009253139464</v>
      </c>
      <c r="J10" s="9">
        <v>106</v>
      </c>
      <c r="K10" s="9">
        <v>0.9</v>
      </c>
      <c r="L10" s="9">
        <v>110</v>
      </c>
      <c r="M10" s="30">
        <v>1</v>
      </c>
      <c r="N10" s="8">
        <v>90</v>
      </c>
      <c r="O10" s="31">
        <v>1.44</v>
      </c>
      <c r="P10" s="8">
        <v>44</v>
      </c>
      <c r="Q10" s="32">
        <f>(P10/P7)*100</f>
        <v>0.66445182724252494</v>
      </c>
      <c r="R10" s="8">
        <v>41</v>
      </c>
      <c r="S10" s="32">
        <f>R10*100/$R$7</f>
        <v>0.65821159094557713</v>
      </c>
      <c r="T10" s="9">
        <v>18</v>
      </c>
      <c r="U10" s="30">
        <f t="shared" ref="U10:U16" si="2">T10*100/$T$7</f>
        <v>0.41049030786773089</v>
      </c>
      <c r="V10" s="33">
        <v>27</v>
      </c>
      <c r="W10" s="34">
        <f>V10*100/$V$7</f>
        <v>0.96291012838801715</v>
      </c>
    </row>
    <row r="11" spans="1:23" ht="15" customHeight="1" x14ac:dyDescent="0.2">
      <c r="A11" s="7" t="s">
        <v>11</v>
      </c>
      <c r="B11" s="8">
        <v>32</v>
      </c>
      <c r="C11" s="30">
        <f>+(B11/B7)*100</f>
        <v>0.33157185783856596</v>
      </c>
      <c r="D11" s="8">
        <v>24</v>
      </c>
      <c r="E11" s="30">
        <f>+(D11/D7)*100</f>
        <v>0.24249772658381327</v>
      </c>
      <c r="F11" s="8">
        <v>33</v>
      </c>
      <c r="G11" s="30">
        <f>+(F11/F7)*100</f>
        <v>0.3188097768331562</v>
      </c>
      <c r="H11" s="8">
        <v>24</v>
      </c>
      <c r="I11" s="30">
        <f>+(H11/H7)*100</f>
        <v>0.19828155981493722</v>
      </c>
      <c r="J11" s="9">
        <v>24</v>
      </c>
      <c r="K11" s="9">
        <v>0.2</v>
      </c>
      <c r="L11" s="9">
        <v>24</v>
      </c>
      <c r="M11" s="9">
        <v>0.2</v>
      </c>
      <c r="N11" s="8">
        <v>21</v>
      </c>
      <c r="O11" s="35">
        <v>0.34</v>
      </c>
      <c r="P11" s="8">
        <v>17</v>
      </c>
      <c r="Q11" s="32">
        <f>(P11/P7)*100</f>
        <v>0.25672002416188466</v>
      </c>
      <c r="R11" s="8">
        <v>18</v>
      </c>
      <c r="S11" s="32">
        <f t="shared" ref="S11:S16" si="3">R11*100/$R$7</f>
        <v>0.28897094236635096</v>
      </c>
      <c r="T11" s="9">
        <v>15</v>
      </c>
      <c r="U11" s="30">
        <f t="shared" si="2"/>
        <v>0.34207525655644244</v>
      </c>
      <c r="V11" s="33">
        <v>20</v>
      </c>
      <c r="W11" s="34">
        <f t="shared" ref="W11:W18" si="4">V11*100/$V$7</f>
        <v>0.71326676176890158</v>
      </c>
    </row>
    <row r="12" spans="1:23" ht="15" customHeight="1" x14ac:dyDescent="0.2">
      <c r="A12" s="7" t="s">
        <v>12</v>
      </c>
      <c r="B12" s="8">
        <v>228</v>
      </c>
      <c r="C12" s="30">
        <f>+(B12/B7)*100</f>
        <v>2.3624494870997825</v>
      </c>
      <c r="D12" s="8">
        <v>218</v>
      </c>
      <c r="E12" s="30">
        <f>+(D12/D7)*100</f>
        <v>2.202687683136304</v>
      </c>
      <c r="F12" s="8">
        <v>249</v>
      </c>
      <c r="G12" s="30">
        <f>+(F12/F7)*100</f>
        <v>2.4055646797410879</v>
      </c>
      <c r="H12" s="8">
        <v>243</v>
      </c>
      <c r="I12" s="30">
        <f>+(H12/H7)*100</f>
        <v>2.0076007931262394</v>
      </c>
      <c r="J12" s="9">
        <v>185</v>
      </c>
      <c r="K12" s="9">
        <v>1.6</v>
      </c>
      <c r="L12" s="9">
        <v>179</v>
      </c>
      <c r="M12" s="9">
        <v>0.6</v>
      </c>
      <c r="N12" s="8">
        <v>181</v>
      </c>
      <c r="O12" s="31">
        <v>2.9</v>
      </c>
      <c r="P12" s="8">
        <v>173</v>
      </c>
      <c r="Q12" s="36">
        <f>(P12/P7)*100</f>
        <v>2.6125037752944733</v>
      </c>
      <c r="R12" s="8">
        <v>137</v>
      </c>
      <c r="S12" s="32">
        <f t="shared" si="3"/>
        <v>2.1993899502327823</v>
      </c>
      <c r="T12" s="9">
        <v>150</v>
      </c>
      <c r="U12" s="30">
        <f t="shared" si="2"/>
        <v>3.420752565564424</v>
      </c>
      <c r="V12" s="33">
        <v>133</v>
      </c>
      <c r="W12" s="34">
        <f t="shared" si="4"/>
        <v>4.7432239657631952</v>
      </c>
    </row>
    <row r="13" spans="1:23" ht="15" customHeight="1" x14ac:dyDescent="0.2">
      <c r="A13" s="7" t="s">
        <v>13</v>
      </c>
      <c r="B13" s="8">
        <v>23</v>
      </c>
      <c r="C13" s="30">
        <f>+(B13/B7)*100</f>
        <v>0.23831727282146928</v>
      </c>
      <c r="D13" s="8">
        <v>24</v>
      </c>
      <c r="E13" s="30">
        <f>+(D13/D7)*100</f>
        <v>0.24249772658381327</v>
      </c>
      <c r="F13" s="8">
        <v>27</v>
      </c>
      <c r="G13" s="30">
        <f>+(F13/F7)*100</f>
        <v>0.26084436286349144</v>
      </c>
      <c r="H13" s="8">
        <v>27</v>
      </c>
      <c r="I13" s="30">
        <f>+(H13/H7)*100</f>
        <v>0.22306675479180438</v>
      </c>
      <c r="J13" s="9">
        <v>28</v>
      </c>
      <c r="K13" s="9">
        <v>0.2</v>
      </c>
      <c r="L13" s="9">
        <v>33</v>
      </c>
      <c r="M13" s="9">
        <v>0.3</v>
      </c>
      <c r="N13" s="8">
        <v>18</v>
      </c>
      <c r="O13" s="31">
        <v>0.3</v>
      </c>
      <c r="P13" s="8">
        <v>16</v>
      </c>
      <c r="Q13" s="37">
        <f>(P13/P7)*100</f>
        <v>0.24161884627000907</v>
      </c>
      <c r="R13" s="8">
        <v>9</v>
      </c>
      <c r="S13" s="32">
        <f t="shared" si="3"/>
        <v>0.14448547118317548</v>
      </c>
      <c r="T13" s="9">
        <v>4</v>
      </c>
      <c r="U13" s="30">
        <f t="shared" si="2"/>
        <v>9.1220068415051314E-2</v>
      </c>
      <c r="V13" s="33">
        <v>2</v>
      </c>
      <c r="W13" s="34">
        <f t="shared" si="4"/>
        <v>7.1326676176890161E-2</v>
      </c>
    </row>
    <row r="14" spans="1:23" ht="15" customHeight="1" x14ac:dyDescent="0.2">
      <c r="A14" s="7" t="s">
        <v>14</v>
      </c>
      <c r="B14" s="8">
        <v>43</v>
      </c>
      <c r="C14" s="30">
        <f>+(B14/B7)*100</f>
        <v>0.44554968397057299</v>
      </c>
      <c r="D14" s="8">
        <v>50</v>
      </c>
      <c r="E14" s="30">
        <f>+(D14/D7)*100</f>
        <v>0.50520359704961093</v>
      </c>
      <c r="F14" s="8">
        <v>54</v>
      </c>
      <c r="G14" s="30">
        <f>+(F14/F7)*100</f>
        <v>0.52168872572698288</v>
      </c>
      <c r="H14" s="8">
        <v>54</v>
      </c>
      <c r="I14" s="30">
        <f>+(H14/H7)*100</f>
        <v>0.44613350958360876</v>
      </c>
      <c r="J14" s="9">
        <v>55</v>
      </c>
      <c r="K14" s="9">
        <v>0.5</v>
      </c>
      <c r="L14" s="9">
        <v>65</v>
      </c>
      <c r="M14" s="9">
        <v>0.6</v>
      </c>
      <c r="N14" s="8">
        <v>63</v>
      </c>
      <c r="O14" s="31">
        <v>1</v>
      </c>
      <c r="P14" s="8">
        <v>64</v>
      </c>
      <c r="Q14" s="36">
        <f>(P14/P7)*100</f>
        <v>0.96647538508003628</v>
      </c>
      <c r="R14" s="8">
        <v>48</v>
      </c>
      <c r="S14" s="32">
        <f t="shared" si="3"/>
        <v>0.77058917964360252</v>
      </c>
      <c r="T14" s="9">
        <v>47</v>
      </c>
      <c r="U14" s="30">
        <f t="shared" si="2"/>
        <v>1.071835803876853</v>
      </c>
      <c r="V14" s="33">
        <v>14</v>
      </c>
      <c r="W14" s="34">
        <f t="shared" si="4"/>
        <v>0.49928673323823108</v>
      </c>
    </row>
    <row r="15" spans="1:23" ht="15" customHeight="1" x14ac:dyDescent="0.2">
      <c r="A15" s="7" t="s">
        <v>15</v>
      </c>
      <c r="B15" s="8">
        <v>210</v>
      </c>
      <c r="C15" s="30">
        <f>+(B15/B7)*100</f>
        <v>2.1759403170655891</v>
      </c>
      <c r="D15" s="8">
        <v>210</v>
      </c>
      <c r="E15" s="30">
        <f>+(D15/D7)*100</f>
        <v>2.1218551076083663</v>
      </c>
      <c r="F15" s="8">
        <v>210</v>
      </c>
      <c r="G15" s="30">
        <f>+(F15/F7)*100</f>
        <v>2.0287894889382669</v>
      </c>
      <c r="H15" s="8">
        <v>210</v>
      </c>
      <c r="I15" s="30">
        <f>+(H15/H7)*100</f>
        <v>1.7349636483807007</v>
      </c>
      <c r="J15" s="9">
        <v>211</v>
      </c>
      <c r="K15" s="9">
        <v>1.9</v>
      </c>
      <c r="L15" s="9">
        <v>214</v>
      </c>
      <c r="M15" s="30">
        <v>2</v>
      </c>
      <c r="N15" s="8">
        <v>131</v>
      </c>
      <c r="O15" s="31">
        <v>2.1</v>
      </c>
      <c r="P15" s="8">
        <v>129</v>
      </c>
      <c r="Q15" s="37">
        <f>(P15/P7)*100</f>
        <v>1.948051948051948</v>
      </c>
      <c r="R15" s="8">
        <v>73</v>
      </c>
      <c r="S15" s="32">
        <f>R15*100/$R$7</f>
        <v>1.1719377107079789</v>
      </c>
      <c r="T15" s="9">
        <v>44</v>
      </c>
      <c r="U15" s="30">
        <f t="shared" si="2"/>
        <v>1.0034207525655645</v>
      </c>
      <c r="V15" s="33">
        <v>17</v>
      </c>
      <c r="W15" s="34">
        <f t="shared" si="4"/>
        <v>0.6062767475035663</v>
      </c>
    </row>
    <row r="16" spans="1:23" ht="15" customHeight="1" x14ac:dyDescent="0.2">
      <c r="A16" s="7" t="s">
        <v>16</v>
      </c>
      <c r="B16" s="8">
        <v>235</v>
      </c>
      <c r="C16" s="30">
        <f>+(B16/B7)*100</f>
        <v>2.4349808310019689</v>
      </c>
      <c r="D16" s="8">
        <v>221</v>
      </c>
      <c r="E16" s="30">
        <f>+(D16/D7)*100</f>
        <v>2.2329998989592807</v>
      </c>
      <c r="F16" s="8">
        <v>235</v>
      </c>
      <c r="G16" s="30">
        <f>+(F16/F7)*100</f>
        <v>2.2703120471452034</v>
      </c>
      <c r="H16" s="8">
        <v>233</v>
      </c>
      <c r="I16" s="30">
        <f>+(H16/H7)*100</f>
        <v>1.9249834765366822</v>
      </c>
      <c r="J16" s="9">
        <v>218</v>
      </c>
      <c r="K16" s="9">
        <v>1.9</v>
      </c>
      <c r="L16" s="9">
        <v>220</v>
      </c>
      <c r="M16" s="30">
        <v>2</v>
      </c>
      <c r="N16" s="8">
        <v>91</v>
      </c>
      <c r="O16" s="31">
        <v>1.5</v>
      </c>
      <c r="P16" s="8">
        <v>82</v>
      </c>
      <c r="Q16" s="37">
        <f>(P16/P7)*100</f>
        <v>1.2382965871337965</v>
      </c>
      <c r="R16" s="8">
        <v>50</v>
      </c>
      <c r="S16" s="32">
        <f t="shared" si="3"/>
        <v>0.80269706212875258</v>
      </c>
      <c r="T16" s="9">
        <v>15</v>
      </c>
      <c r="U16" s="30">
        <f t="shared" si="2"/>
        <v>0.34207525655644244</v>
      </c>
      <c r="V16" s="33">
        <v>8</v>
      </c>
      <c r="W16" s="34">
        <f t="shared" si="4"/>
        <v>0.28530670470756064</v>
      </c>
    </row>
    <row r="17" spans="1:23" ht="15" customHeight="1" x14ac:dyDescent="0.2">
      <c r="A17" s="23" t="s">
        <v>17</v>
      </c>
      <c r="B17" s="18">
        <v>8607</v>
      </c>
      <c r="C17" s="17">
        <f>+(B17/B7)*100</f>
        <v>89.182468138016787</v>
      </c>
      <c r="D17" s="18">
        <v>8878</v>
      </c>
      <c r="E17" s="17">
        <f>+(D17/D7)*100</f>
        <v>89.703950692128927</v>
      </c>
      <c r="F17" s="18">
        <v>9298</v>
      </c>
      <c r="G17" s="17">
        <f>+(F17/F7)*100</f>
        <v>89.827069848323831</v>
      </c>
      <c r="H17" s="18">
        <v>10951</v>
      </c>
      <c r="I17" s="17">
        <f>+(H17/H7)*100</f>
        <v>90.474223397224065</v>
      </c>
      <c r="J17" s="16">
        <v>10305</v>
      </c>
      <c r="K17" s="24">
        <v>91.4</v>
      </c>
      <c r="L17" s="16">
        <v>9940</v>
      </c>
      <c r="M17" s="24">
        <v>91.1</v>
      </c>
      <c r="N17" s="18">
        <v>5516</v>
      </c>
      <c r="O17" s="26">
        <v>88.3</v>
      </c>
      <c r="P17" s="18">
        <v>5940</v>
      </c>
      <c r="Q17" s="25">
        <f>(P17/P7)*100</f>
        <v>89.700996677740861</v>
      </c>
      <c r="R17" s="18">
        <v>5641</v>
      </c>
      <c r="S17" s="38">
        <f>R17*100/$R$7</f>
        <v>90.560282549365866</v>
      </c>
      <c r="T17" s="16">
        <v>3864</v>
      </c>
      <c r="U17" s="17">
        <f>T17*100/T7</f>
        <v>88.118586088939566</v>
      </c>
      <c r="V17" s="21">
        <v>2351</v>
      </c>
      <c r="W17" s="22">
        <f t="shared" si="4"/>
        <v>83.844507845934373</v>
      </c>
    </row>
    <row r="18" spans="1:23" ht="15" customHeight="1" x14ac:dyDescent="0.2">
      <c r="A18" s="23" t="s">
        <v>18</v>
      </c>
      <c r="B18" s="26">
        <v>168</v>
      </c>
      <c r="C18" s="17">
        <f>+(B18/B7)*100</f>
        <v>1.7407522536524711</v>
      </c>
      <c r="D18" s="26">
        <v>168</v>
      </c>
      <c r="E18" s="17">
        <f>+(D18/D7)*100</f>
        <v>1.6974840860866929</v>
      </c>
      <c r="F18" s="26">
        <v>135</v>
      </c>
      <c r="G18" s="17">
        <f>+(F18/F7)*100</f>
        <v>1.3042218143174573</v>
      </c>
      <c r="H18" s="26">
        <v>258</v>
      </c>
      <c r="I18" s="17">
        <f>+(H18/H7)*100</f>
        <v>2.1315267680105752</v>
      </c>
      <c r="J18" s="24">
        <v>138</v>
      </c>
      <c r="K18" s="24">
        <v>1.2</v>
      </c>
      <c r="L18" s="24">
        <v>131</v>
      </c>
      <c r="M18" s="24">
        <v>1.2</v>
      </c>
      <c r="N18" s="26">
        <v>139</v>
      </c>
      <c r="O18" s="39">
        <v>2.2000000000000002</v>
      </c>
      <c r="P18" s="26">
        <v>157</v>
      </c>
      <c r="Q18" s="25">
        <f>P18*100/P7</f>
        <v>2.3708849290244638</v>
      </c>
      <c r="R18" s="26">
        <v>212</v>
      </c>
      <c r="S18" s="38">
        <f>R18*100/$R$7</f>
        <v>3.4034355434259109</v>
      </c>
      <c r="T18" s="24">
        <v>228</v>
      </c>
      <c r="U18" s="17">
        <f>T18*100/T7</f>
        <v>5.1995438996579244</v>
      </c>
      <c r="V18" s="21">
        <v>232</v>
      </c>
      <c r="W18" s="22">
        <f t="shared" si="4"/>
        <v>8.2738944365192584</v>
      </c>
    </row>
    <row r="19" spans="1:23" ht="9.75" customHeight="1" x14ac:dyDescent="0.2">
      <c r="A19" s="40"/>
      <c r="B19" s="41"/>
      <c r="C19" s="42"/>
      <c r="D19" s="41"/>
      <c r="E19" s="41"/>
      <c r="F19" s="41"/>
      <c r="G19" s="41"/>
      <c r="H19" s="42"/>
      <c r="I19" s="43"/>
      <c r="J19" s="42"/>
      <c r="K19" s="43"/>
      <c r="L19" s="42"/>
      <c r="M19" s="43"/>
      <c r="N19" s="42"/>
      <c r="O19" s="43"/>
      <c r="P19" s="42"/>
      <c r="Q19" s="2"/>
      <c r="R19" s="42"/>
      <c r="S19" s="2"/>
      <c r="T19" s="41"/>
      <c r="U19" s="41"/>
      <c r="V19" s="41"/>
      <c r="W19" s="41"/>
    </row>
    <row r="20" spans="1:23" ht="9" customHeight="1" x14ac:dyDescent="0.2">
      <c r="A20" s="44"/>
      <c r="B20" s="44"/>
      <c r="C20" s="44"/>
      <c r="D20" s="44"/>
      <c r="E20" s="44"/>
    </row>
    <row r="21" spans="1:23" x14ac:dyDescent="0.2">
      <c r="A21" s="13" t="s">
        <v>19</v>
      </c>
    </row>
    <row r="22" spans="1:23" x14ac:dyDescent="0.2">
      <c r="A22" s="13" t="s">
        <v>20</v>
      </c>
    </row>
    <row r="23" spans="1:23" x14ac:dyDescent="0.2">
      <c r="A23" s="45" t="s">
        <v>21</v>
      </c>
    </row>
    <row r="24" spans="1:23" x14ac:dyDescent="0.2">
      <c r="A24" s="46" t="s">
        <v>22</v>
      </c>
    </row>
    <row r="25" spans="1:23" x14ac:dyDescent="0.2">
      <c r="A25" s="13" t="s">
        <v>23</v>
      </c>
    </row>
    <row r="26" spans="1:23" ht="9" customHeight="1" x14ac:dyDescent="0.2">
      <c r="A26" s="44"/>
      <c r="B26" s="44"/>
      <c r="C26" s="44"/>
      <c r="D26" s="44"/>
      <c r="E26" s="44"/>
    </row>
    <row r="52" spans="1:1" x14ac:dyDescent="0.2">
      <c r="A52" s="47"/>
    </row>
  </sheetData>
  <mergeCells count="14">
    <mergeCell ref="P4:Q4"/>
    <mergeCell ref="R4:S4"/>
    <mergeCell ref="T4:U4"/>
    <mergeCell ref="V4:W4"/>
    <mergeCell ref="A1:W1"/>
    <mergeCell ref="A3:A5"/>
    <mergeCell ref="H3:W3"/>
    <mergeCell ref="B4:C4"/>
    <mergeCell ref="D4:E4"/>
    <mergeCell ref="F4:G4"/>
    <mergeCell ref="H4:I4"/>
    <mergeCell ref="J4:K4"/>
    <mergeCell ref="L4:M4"/>
    <mergeCell ref="N4:O4"/>
  </mergeCells>
  <printOptions horizontalCentered="1"/>
  <pageMargins left="0.74803149606299213" right="0.74803149606299213" top="0.98425196850393704" bottom="0.98425196850393704" header="0" footer="0"/>
  <pageSetup scale="5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ERIC HALL</cp:lastModifiedBy>
  <cp:lastPrinted>2019-04-05T16:18:51Z</cp:lastPrinted>
  <dcterms:created xsi:type="dcterms:W3CDTF">2019-02-01T14:04:06Z</dcterms:created>
  <dcterms:modified xsi:type="dcterms:W3CDTF">2019-04-05T16:19:09Z</dcterms:modified>
</cp:coreProperties>
</file>