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0845"/>
  </bookViews>
  <sheets>
    <sheet name="53" sheetId="1" r:id="rId1"/>
  </sheets>
  <definedNames>
    <definedName name="_xlnm.Print_Area" localSheetId="0">'53'!$A$1:$K$46</definedName>
  </definedNames>
  <calcPr calcId="124519"/>
</workbook>
</file>

<file path=xl/calcChain.xml><?xml version="1.0" encoding="utf-8"?>
<calcChain xmlns="http://schemas.openxmlformats.org/spreadsheetml/2006/main">
  <c r="G14" i="1"/>
  <c r="H14"/>
  <c r="I14" s="1"/>
  <c r="J14"/>
  <c r="K14" s="1"/>
  <c r="C22"/>
  <c r="I22"/>
  <c r="C23"/>
  <c r="G37"/>
  <c r="C37"/>
  <c r="E36"/>
  <c r="K35"/>
  <c r="I35"/>
  <c r="G35"/>
  <c r="I33"/>
  <c r="G33"/>
  <c r="G32"/>
  <c r="K30"/>
  <c r="F30"/>
  <c r="G30" s="1"/>
  <c r="I29"/>
  <c r="F29"/>
  <c r="G29" s="1"/>
  <c r="E29"/>
  <c r="C29"/>
  <c r="G28"/>
  <c r="H26"/>
  <c r="I26" s="1"/>
  <c r="F26"/>
  <c r="G26" s="1"/>
  <c r="K25"/>
  <c r="E25"/>
  <c r="J24"/>
  <c r="K24" s="1"/>
  <c r="H24"/>
  <c r="I24" s="1"/>
  <c r="F24"/>
  <c r="G24" s="1"/>
  <c r="D24"/>
  <c r="E24" s="1"/>
  <c r="B24"/>
  <c r="C24" s="1"/>
  <c r="H21"/>
  <c r="I21" s="1"/>
  <c r="K20"/>
  <c r="I20"/>
  <c r="I19"/>
  <c r="I18"/>
  <c r="G17"/>
  <c r="H16"/>
  <c r="I16" s="1"/>
  <c r="F16"/>
  <c r="G16" s="1"/>
  <c r="E16"/>
  <c r="H15"/>
  <c r="I15" s="1"/>
  <c r="G13"/>
  <c r="G12"/>
  <c r="E12"/>
  <c r="C11"/>
  <c r="H10"/>
  <c r="I10" s="1"/>
  <c r="D10"/>
  <c r="E10" s="1"/>
  <c r="C10"/>
  <c r="G9" l="1"/>
  <c r="I9"/>
  <c r="B9"/>
  <c r="C9" s="1"/>
  <c r="E9"/>
  <c r="K9"/>
</calcChain>
</file>

<file path=xl/sharedStrings.xml><?xml version="1.0" encoding="utf-8"?>
<sst xmlns="http://schemas.openxmlformats.org/spreadsheetml/2006/main" count="162" uniqueCount="44">
  <si>
    <t>Cuadro 53. DERRAME DE SUSTANCIAS REGISTRADAS EN EL SISTEMA
PORTUARIO NACIONAL EN LA REPÚBLICA, SEGÚN TIPO DE
CONTAMINANTE: AÑOS 2013-17</t>
  </si>
  <si>
    <t xml:space="preserve"> Tipo de contaminante</t>
  </si>
  <si>
    <t>2016 (P)</t>
  </si>
  <si>
    <t>2016 (R)</t>
  </si>
  <si>
    <t>2017 (P)</t>
  </si>
  <si>
    <t>Galones</t>
  </si>
  <si>
    <t xml:space="preserve">                         TOTAL...................................</t>
  </si>
  <si>
    <t>...</t>
  </si>
  <si>
    <t>Aceite................................................................</t>
  </si>
  <si>
    <t>-</t>
  </si>
  <si>
    <t>Aceite de pescado......................................................</t>
  </si>
  <si>
    <t>Aceite de máquinas........................................................</t>
  </si>
  <si>
    <t>Aceite de sentina..........................................................</t>
  </si>
  <si>
    <t>Aceite hidráulico............................................................</t>
  </si>
  <si>
    <t>Aceite vegetal.................................................................</t>
  </si>
  <si>
    <t>Aguas oleosas..............................................................</t>
  </si>
  <si>
    <t>Agua de sentina..............................................................</t>
  </si>
  <si>
    <t>Agua de lastre...............................................................</t>
  </si>
  <si>
    <t>Aguas residuales..........................................................</t>
  </si>
  <si>
    <t>Búnker...........................................................................</t>
  </si>
  <si>
    <t>Búnker C..........................................................................</t>
  </si>
  <si>
    <t>Cutter stock.................................................................</t>
  </si>
  <si>
    <t>Detergente.................................................................</t>
  </si>
  <si>
    <t>Diésel...........................................................................</t>
  </si>
  <si>
    <t>Diésel, aceite..............................................................</t>
  </si>
  <si>
    <t>Diésel liviano...........................................................</t>
  </si>
  <si>
    <t>Estakieserita</t>
  </si>
  <si>
    <t>Fibra de vidrio................................................................</t>
  </si>
  <si>
    <t>Fuel oil............................................................................</t>
  </si>
  <si>
    <t>Gasolina.........................................................................</t>
  </si>
  <si>
    <t>Hollín..............................................................................</t>
  </si>
  <si>
    <t>IFO-180........................................................................</t>
  </si>
  <si>
    <t>IFO-380.........................................................................</t>
  </si>
  <si>
    <t>Lubricantes..................................................................</t>
  </si>
  <si>
    <t>Mezclas oleosas.........................................................</t>
  </si>
  <si>
    <t>Pintura...........................................................................</t>
  </si>
  <si>
    <t>Slop..................................................................................</t>
  </si>
  <si>
    <t xml:space="preserve">... Información no disponible.   </t>
  </si>
  <si>
    <t>- Cantidad nula o cero.</t>
  </si>
  <si>
    <t>0.0 Cuando la cantidad es menor a la mitad de la unidad o fracción decimal adoptada para la expresión del</t>
  </si>
  <si>
    <t xml:space="preserve">      dato.</t>
  </si>
  <si>
    <t>(P) Cifras preliminares.</t>
  </si>
  <si>
    <t>(R) Cifras revisadas.</t>
  </si>
  <si>
    <t>Fuente: Autoridad Marítima de Panamá (AMP).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</si>
</sst>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_([$€]* #,##0.00_);_([$€]* \(#,##0.00\);_([$€]* &quot;-&quot;??_);_(@_)"/>
  </numFmts>
  <fonts count="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3" fontId="3" fillId="0" borderId="1" xfId="0" applyNumberFormat="1" applyFont="1" applyFill="1" applyBorder="1"/>
    <xf numFmtId="0" fontId="0" fillId="0" borderId="1" xfId="0" applyFill="1" applyBorder="1"/>
    <xf numFmtId="3" fontId="0" fillId="0" borderId="1" xfId="0" applyNumberFormat="1" applyFill="1" applyBorder="1" applyAlignment="1">
      <alignment horizontal="center"/>
    </xf>
    <xf numFmtId="0" fontId="0" fillId="0" borderId="0" xfId="0" applyFill="1" applyBorder="1"/>
    <xf numFmtId="0" fontId="3" fillId="0" borderId="2" xfId="0" applyFont="1" applyFill="1" applyBorder="1" applyAlignment="1">
      <alignment horizontal="left"/>
    </xf>
    <xf numFmtId="0" fontId="3" fillId="0" borderId="7" xfId="0" applyFont="1" applyFill="1" applyBorder="1"/>
    <xf numFmtId="0" fontId="3" fillId="0" borderId="0" xfId="0" applyFont="1" applyFill="1" applyBorder="1"/>
    <xf numFmtId="0" fontId="3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0" fontId="0" fillId="0" borderId="8" xfId="0" applyFill="1" applyBorder="1"/>
    <xf numFmtId="0" fontId="2" fillId="0" borderId="2" xfId="0" applyFont="1" applyFill="1" applyBorder="1" applyAlignment="1">
      <alignment horizontal="left"/>
    </xf>
    <xf numFmtId="164" fontId="2" fillId="0" borderId="9" xfId="0" applyNumberFormat="1" applyFont="1" applyFill="1" applyBorder="1"/>
    <xf numFmtId="164" fontId="2" fillId="0" borderId="3" xfId="0" applyNumberFormat="1" applyFont="1" applyFill="1" applyBorder="1"/>
    <xf numFmtId="164" fontId="2" fillId="0" borderId="0" xfId="0" applyNumberFormat="1" applyFont="1" applyFill="1" applyBorder="1" applyAlignment="1">
      <alignment horizontal="right"/>
    </xf>
    <xf numFmtId="164" fontId="2" fillId="0" borderId="3" xfId="0" applyNumberFormat="1" applyFont="1" applyFill="1" applyBorder="1" applyAlignment="1">
      <alignment horizontal="right"/>
    </xf>
    <xf numFmtId="164" fontId="2" fillId="0" borderId="9" xfId="0" applyNumberFormat="1" applyFont="1" applyFill="1" applyBorder="1" applyAlignment="1">
      <alignment horizontal="right"/>
    </xf>
    <xf numFmtId="164" fontId="0" fillId="0" borderId="0" xfId="0" applyNumberFormat="1" applyFill="1"/>
    <xf numFmtId="0" fontId="3" fillId="0" borderId="0" xfId="0" applyFont="1" applyFill="1"/>
    <xf numFmtId="164" fontId="3" fillId="0" borderId="9" xfId="0" applyNumberFormat="1" applyFont="1" applyFill="1" applyBorder="1"/>
    <xf numFmtId="164" fontId="3" fillId="0" borderId="3" xfId="0" applyNumberFormat="1" applyFont="1" applyFill="1" applyBorder="1"/>
    <xf numFmtId="164" fontId="3" fillId="0" borderId="9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3" fillId="0" borderId="3" xfId="0" applyNumberFormat="1" applyFon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164" fontId="0" fillId="0" borderId="3" xfId="0" applyNumberFormat="1" applyFill="1" applyBorder="1"/>
    <xf numFmtId="0" fontId="1" fillId="0" borderId="0" xfId="0" applyFont="1" applyFill="1"/>
    <xf numFmtId="164" fontId="1" fillId="0" borderId="3" xfId="0" applyNumberFormat="1" applyFont="1" applyFill="1" applyBorder="1"/>
    <xf numFmtId="164" fontId="0" fillId="0" borderId="3" xfId="0" applyNumberFormat="1" applyFill="1" applyBorder="1" applyAlignment="1">
      <alignment horizontal="right"/>
    </xf>
    <xf numFmtId="0" fontId="3" fillId="0" borderId="9" xfId="0" applyFont="1" applyFill="1" applyBorder="1"/>
    <xf numFmtId="0" fontId="0" fillId="0" borderId="4" xfId="0" applyFill="1" applyBorder="1" applyAlignment="1">
      <alignment horizontal="left"/>
    </xf>
    <xf numFmtId="0" fontId="0" fillId="0" borderId="6" xfId="0" applyFill="1" applyBorder="1"/>
    <xf numFmtId="0" fontId="0" fillId="0" borderId="5" xfId="0" applyFill="1" applyBorder="1"/>
    <xf numFmtId="0" fontId="4" fillId="0" borderId="5" xfId="0" applyFont="1" applyFill="1" applyBorder="1" applyAlignment="1">
      <alignment horizontal="right"/>
    </xf>
    <xf numFmtId="164" fontId="4" fillId="0" borderId="6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right"/>
    </xf>
    <xf numFmtId="164" fontId="4" fillId="0" borderId="6" xfId="0" applyNumberFormat="1" applyFont="1" applyFill="1" applyBorder="1" applyAlignment="1">
      <alignment horizontal="right"/>
    </xf>
    <xf numFmtId="3" fontId="0" fillId="0" borderId="5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4" fillId="0" borderId="0" xfId="0" applyFont="1" applyFill="1" applyBorder="1"/>
    <xf numFmtId="164" fontId="4" fillId="0" borderId="0" xfId="0" applyNumberFormat="1" applyFont="1" applyFill="1" applyBorder="1"/>
    <xf numFmtId="3" fontId="0" fillId="0" borderId="0" xfId="0" applyNumberFormat="1" applyFill="1" applyAlignment="1">
      <alignment horizontal="center"/>
    </xf>
    <xf numFmtId="49" fontId="0" fillId="0" borderId="0" xfId="0" applyNumberFormat="1" applyFill="1" applyBorder="1"/>
    <xf numFmtId="0" fontId="3" fillId="0" borderId="0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AB99"/>
  <sheetViews>
    <sheetView tabSelected="1" topLeftCell="A7" workbookViewId="0">
      <selection activeCell="N28" sqref="N28"/>
    </sheetView>
  </sheetViews>
  <sheetFormatPr baseColWidth="10" defaultColWidth="11.42578125" defaultRowHeight="12.75"/>
  <cols>
    <col min="1" max="1" width="31.85546875" style="1" customWidth="1"/>
    <col min="2" max="2" width="11.42578125" style="1" hidden="1" customWidth="1"/>
    <col min="3" max="3" width="11.85546875" style="1" customWidth="1"/>
    <col min="4" max="4" width="11.42578125" style="1" hidden="1" customWidth="1"/>
    <col min="5" max="5" width="11.85546875" style="1" customWidth="1"/>
    <col min="6" max="6" width="11.42578125" style="1" hidden="1" customWidth="1"/>
    <col min="7" max="7" width="11.85546875" style="23" customWidth="1"/>
    <col min="8" max="8" width="11.28515625" style="7" hidden="1" customWidth="1"/>
    <col min="9" max="9" width="11.85546875" style="48" customWidth="1"/>
    <col min="10" max="10" width="11.85546875" style="48" hidden="1" customWidth="1"/>
    <col min="11" max="11" width="11.42578125" style="1"/>
    <col min="12" max="12" width="11.42578125" style="1" customWidth="1"/>
    <col min="13" max="16384" width="11.42578125" style="1"/>
  </cols>
  <sheetData>
    <row r="1" spans="1:28" ht="17.25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28" ht="21" customHeight="1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0.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2.95" customHeight="1">
      <c r="A4" s="55"/>
      <c r="B4" s="55"/>
      <c r="C4" s="55"/>
      <c r="D4" s="3"/>
      <c r="E4" s="3"/>
      <c r="F4" s="3"/>
      <c r="G4" s="4"/>
      <c r="H4" s="5"/>
      <c r="I4" s="6"/>
      <c r="J4" s="6"/>
      <c r="K4" s="5"/>
    </row>
    <row r="5" spans="1:28" ht="12.95" customHeight="1">
      <c r="A5" s="56" t="s">
        <v>1</v>
      </c>
      <c r="B5" s="58"/>
      <c r="C5" s="58"/>
      <c r="D5" s="58"/>
      <c r="E5" s="58"/>
      <c r="F5" s="58"/>
      <c r="G5" s="58"/>
      <c r="H5" s="58"/>
      <c r="I5" s="58"/>
      <c r="J5" s="58"/>
      <c r="K5" s="58"/>
    </row>
    <row r="6" spans="1:28" ht="10.5" customHeight="1">
      <c r="A6" s="56"/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28" ht="27.2" customHeight="1">
      <c r="A7" s="57"/>
      <c r="B7" s="51">
        <v>2013</v>
      </c>
      <c r="C7" s="52">
        <v>2013</v>
      </c>
      <c r="D7" s="51">
        <v>2014</v>
      </c>
      <c r="E7" s="52">
        <v>2014</v>
      </c>
      <c r="F7" s="52">
        <v>2015</v>
      </c>
      <c r="G7" s="53">
        <v>2015</v>
      </c>
      <c r="H7" s="51" t="s">
        <v>2</v>
      </c>
      <c r="I7" s="51" t="s">
        <v>3</v>
      </c>
      <c r="J7" s="51"/>
      <c r="K7" s="51" t="s">
        <v>4</v>
      </c>
      <c r="N7" s="7"/>
    </row>
    <row r="8" spans="1:28">
      <c r="A8" s="8"/>
      <c r="B8" s="11" t="s">
        <v>5</v>
      </c>
      <c r="C8" s="12"/>
      <c r="D8" s="13"/>
      <c r="E8" s="9"/>
      <c r="F8" s="9"/>
      <c r="G8" s="13"/>
      <c r="H8" s="12"/>
      <c r="I8" s="14"/>
      <c r="J8" s="14"/>
      <c r="K8" s="15"/>
    </row>
    <row r="9" spans="1:28">
      <c r="A9" s="16" t="s">
        <v>6</v>
      </c>
      <c r="B9" s="20">
        <f>SUM(B10:B37)</f>
        <v>4829</v>
      </c>
      <c r="C9" s="21">
        <f>+B9*3.785</f>
        <v>18277.764999999999</v>
      </c>
      <c r="D9" s="19"/>
      <c r="E9" s="17">
        <f>SUM(E10:E37)</f>
        <v>2744.125</v>
      </c>
      <c r="F9" s="18"/>
      <c r="G9" s="21">
        <f>G12+G13+G14+G16+G17+G24+G26+G28+G29+G30+G32+G33+G35+G37</f>
        <v>10603.759749999999</v>
      </c>
      <c r="H9" s="21" t="s">
        <v>7</v>
      </c>
      <c r="I9" s="20">
        <f>SUM(I10:I37)</f>
        <v>73437.571580000003</v>
      </c>
      <c r="J9" s="20"/>
      <c r="K9" s="20">
        <f>SUM(K10:K37)</f>
        <v>420.84950202000005</v>
      </c>
      <c r="L9" s="22"/>
    </row>
    <row r="10" spans="1:28" ht="15" customHeight="1">
      <c r="A10" s="23" t="s">
        <v>8</v>
      </c>
      <c r="B10" s="27">
        <v>2</v>
      </c>
      <c r="C10" s="26">
        <f>+B10*3.785</f>
        <v>7.57</v>
      </c>
      <c r="D10" s="28">
        <f>55+50</f>
        <v>105</v>
      </c>
      <c r="E10" s="24">
        <f>+D10*3.785</f>
        <v>397.42500000000001</v>
      </c>
      <c r="F10" s="25"/>
      <c r="G10" s="26" t="s">
        <v>9</v>
      </c>
      <c r="H10" s="26">
        <f>3+5</f>
        <v>8</v>
      </c>
      <c r="I10" s="29">
        <f>H10*3.785</f>
        <v>30.28</v>
      </c>
      <c r="J10" s="29"/>
      <c r="K10" s="30" t="s">
        <v>9</v>
      </c>
    </row>
    <row r="11" spans="1:28" ht="15" customHeight="1">
      <c r="A11" s="8" t="s">
        <v>10</v>
      </c>
      <c r="B11" s="29">
        <v>4805</v>
      </c>
      <c r="C11" s="26">
        <f>+B11*3.785</f>
        <v>18186.924999999999</v>
      </c>
      <c r="D11" s="28"/>
      <c r="E11" s="26" t="s">
        <v>9</v>
      </c>
      <c r="F11" s="29"/>
      <c r="G11" s="26" t="s">
        <v>9</v>
      </c>
      <c r="H11" s="26" t="s">
        <v>7</v>
      </c>
      <c r="I11" s="29" t="s">
        <v>9</v>
      </c>
      <c r="J11" s="29"/>
      <c r="K11" s="29" t="s">
        <v>9</v>
      </c>
    </row>
    <row r="12" spans="1:28" ht="15" customHeight="1">
      <c r="A12" s="8" t="s">
        <v>11</v>
      </c>
      <c r="B12" s="29" t="s">
        <v>9</v>
      </c>
      <c r="C12" s="29" t="s">
        <v>9</v>
      </c>
      <c r="D12" s="28">
        <v>1</v>
      </c>
      <c r="E12" s="24">
        <f>+D12*3.785</f>
        <v>3.7850000000000001</v>
      </c>
      <c r="F12" s="25">
        <v>12</v>
      </c>
      <c r="G12" s="26">
        <f>F12*3.785</f>
        <v>45.42</v>
      </c>
      <c r="H12" s="26" t="s">
        <v>7</v>
      </c>
      <c r="I12" s="29" t="s">
        <v>9</v>
      </c>
      <c r="J12" s="29"/>
      <c r="K12" s="29" t="s">
        <v>9</v>
      </c>
    </row>
    <row r="13" spans="1:28" ht="15" customHeight="1">
      <c r="A13" s="8" t="s">
        <v>12</v>
      </c>
      <c r="B13" s="29" t="s">
        <v>9</v>
      </c>
      <c r="C13" s="29" t="s">
        <v>9</v>
      </c>
      <c r="D13" s="29" t="s">
        <v>9</v>
      </c>
      <c r="E13" s="29" t="s">
        <v>9</v>
      </c>
      <c r="F13" s="25">
        <v>110</v>
      </c>
      <c r="G13" s="26">
        <f>F13*3.785</f>
        <v>416.35</v>
      </c>
      <c r="H13" s="26" t="s">
        <v>7</v>
      </c>
      <c r="I13" s="29" t="s">
        <v>9</v>
      </c>
      <c r="J13" s="29"/>
      <c r="K13" s="30" t="s">
        <v>9</v>
      </c>
    </row>
    <row r="14" spans="1:28" ht="15" customHeight="1">
      <c r="A14" s="8" t="s">
        <v>13</v>
      </c>
      <c r="B14" s="29"/>
      <c r="C14" s="26" t="s">
        <v>9</v>
      </c>
      <c r="D14" s="28"/>
      <c r="E14" s="26" t="s">
        <v>9</v>
      </c>
      <c r="F14" s="29">
        <v>1</v>
      </c>
      <c r="G14" s="26">
        <f>F14*3.785</f>
        <v>3.7850000000000001</v>
      </c>
      <c r="H14" s="26">
        <f>3+4</f>
        <v>7</v>
      </c>
      <c r="I14" s="29">
        <f>H14*3.785</f>
        <v>26.495000000000001</v>
      </c>
      <c r="J14" s="29">
        <f>10+1</f>
        <v>11</v>
      </c>
      <c r="K14" s="31">
        <f>J14*3.785</f>
        <v>41.635000000000005</v>
      </c>
    </row>
    <row r="15" spans="1:28" ht="15" customHeight="1">
      <c r="A15" s="8" t="s">
        <v>14</v>
      </c>
      <c r="B15" s="29"/>
      <c r="C15" s="26" t="s">
        <v>9</v>
      </c>
      <c r="D15" s="28"/>
      <c r="E15" s="26" t="s">
        <v>9</v>
      </c>
      <c r="F15" s="29" t="s">
        <v>9</v>
      </c>
      <c r="G15" s="26" t="s">
        <v>9</v>
      </c>
      <c r="H15" s="26">
        <f>5+2</f>
        <v>7</v>
      </c>
      <c r="I15" s="29">
        <f>H15*3.785</f>
        <v>26.495000000000001</v>
      </c>
      <c r="J15" s="29"/>
      <c r="K15" s="29" t="s">
        <v>9</v>
      </c>
    </row>
    <row r="16" spans="1:28" ht="15" customHeight="1">
      <c r="A16" s="8" t="s">
        <v>15</v>
      </c>
      <c r="B16" s="29"/>
      <c r="C16" s="26" t="s">
        <v>9</v>
      </c>
      <c r="D16" s="28">
        <v>15</v>
      </c>
      <c r="E16" s="24">
        <f>+D16*3.785</f>
        <v>56.775000000000006</v>
      </c>
      <c r="F16" s="25">
        <f>(43+84+50)</f>
        <v>177</v>
      </c>
      <c r="G16" s="26">
        <f>F16*3.785</f>
        <v>669.94500000000005</v>
      </c>
      <c r="H16" s="26">
        <f>0.5</f>
        <v>0.5</v>
      </c>
      <c r="I16" s="29">
        <f>H16*3.785</f>
        <v>1.8925000000000001</v>
      </c>
      <c r="J16" s="29" t="s">
        <v>7</v>
      </c>
      <c r="K16" s="29" t="s">
        <v>7</v>
      </c>
    </row>
    <row r="17" spans="1:11" ht="15" customHeight="1">
      <c r="A17" s="8" t="s">
        <v>16</v>
      </c>
      <c r="B17" s="29"/>
      <c r="C17" s="26" t="s">
        <v>9</v>
      </c>
      <c r="D17" s="28"/>
      <c r="E17" s="26" t="s">
        <v>9</v>
      </c>
      <c r="F17" s="29">
        <v>5</v>
      </c>
      <c r="G17" s="26">
        <f>F17*3.785</f>
        <v>18.925000000000001</v>
      </c>
      <c r="H17" s="26" t="s">
        <v>7</v>
      </c>
      <c r="I17" s="29" t="s">
        <v>9</v>
      </c>
      <c r="J17" s="29"/>
      <c r="K17" s="29" t="s">
        <v>9</v>
      </c>
    </row>
    <row r="18" spans="1:11" ht="15" customHeight="1">
      <c r="A18" s="8" t="s">
        <v>17</v>
      </c>
      <c r="B18" s="29"/>
      <c r="C18" s="26" t="s">
        <v>9</v>
      </c>
      <c r="D18" s="28"/>
      <c r="E18" s="26" t="s">
        <v>9</v>
      </c>
      <c r="F18" s="29" t="s">
        <v>9</v>
      </c>
      <c r="G18" s="26" t="s">
        <v>9</v>
      </c>
      <c r="H18" s="26">
        <v>247.8</v>
      </c>
      <c r="I18" s="29">
        <f>H18*158.587</f>
        <v>39297.8586</v>
      </c>
      <c r="J18" s="29"/>
      <c r="K18" s="29" t="s">
        <v>9</v>
      </c>
    </row>
    <row r="19" spans="1:11" ht="15" customHeight="1">
      <c r="A19" s="8" t="s">
        <v>18</v>
      </c>
      <c r="B19" s="28" t="s">
        <v>9</v>
      </c>
      <c r="C19" s="29" t="s">
        <v>9</v>
      </c>
      <c r="D19" s="28" t="s">
        <v>9</v>
      </c>
      <c r="E19" s="29" t="s">
        <v>9</v>
      </c>
      <c r="F19" s="28" t="s">
        <v>9</v>
      </c>
      <c r="G19" s="26" t="s">
        <v>9</v>
      </c>
      <c r="H19" s="26">
        <v>32</v>
      </c>
      <c r="I19" s="29">
        <f>H19*3.785</f>
        <v>121.12</v>
      </c>
      <c r="J19" s="29"/>
      <c r="K19" s="29" t="s">
        <v>9</v>
      </c>
    </row>
    <row r="20" spans="1:11" ht="15" customHeight="1">
      <c r="A20" s="8" t="s">
        <v>19</v>
      </c>
      <c r="B20" s="29"/>
      <c r="C20" s="26" t="s">
        <v>9</v>
      </c>
      <c r="D20" s="28"/>
      <c r="E20" s="26" t="s">
        <v>9</v>
      </c>
      <c r="F20" s="29"/>
      <c r="G20" s="26" t="s">
        <v>9</v>
      </c>
      <c r="H20" s="24">
        <v>500</v>
      </c>
      <c r="I20" s="29">
        <f>(H20*3.785)+(1*158.987)</f>
        <v>2051.4870000000001</v>
      </c>
      <c r="J20" s="29">
        <v>11</v>
      </c>
      <c r="K20" s="29">
        <f>J20*3.785</f>
        <v>41.635000000000005</v>
      </c>
    </row>
    <row r="21" spans="1:11" ht="15" customHeight="1">
      <c r="A21" s="8" t="s">
        <v>20</v>
      </c>
      <c r="B21" s="29"/>
      <c r="C21" s="26" t="s">
        <v>9</v>
      </c>
      <c r="D21" s="28"/>
      <c r="E21" s="26" t="s">
        <v>9</v>
      </c>
      <c r="F21" s="29"/>
      <c r="G21" s="26" t="s">
        <v>9</v>
      </c>
      <c r="H21" s="26">
        <f>900</f>
        <v>900</v>
      </c>
      <c r="I21" s="29">
        <f>H21*3.785</f>
        <v>3406.5</v>
      </c>
      <c r="J21" s="29"/>
      <c r="K21" s="29" t="s">
        <v>9</v>
      </c>
    </row>
    <row r="22" spans="1:11" ht="15" customHeight="1">
      <c r="A22" s="8" t="s">
        <v>21</v>
      </c>
      <c r="B22" s="29"/>
      <c r="C22" s="26">
        <f>+B22*3.785</f>
        <v>0</v>
      </c>
      <c r="D22" s="28"/>
      <c r="E22" s="26" t="s">
        <v>9</v>
      </c>
      <c r="F22" s="29"/>
      <c r="G22" s="26" t="s">
        <v>9</v>
      </c>
      <c r="H22" s="26">
        <v>6</v>
      </c>
      <c r="I22" s="29">
        <f>H22*3.785</f>
        <v>22.71</v>
      </c>
      <c r="J22" s="29"/>
      <c r="K22" s="29" t="s">
        <v>9</v>
      </c>
    </row>
    <row r="23" spans="1:11" s="32" customFormat="1" ht="15" customHeight="1">
      <c r="A23" s="8" t="s">
        <v>22</v>
      </c>
      <c r="B23" s="29">
        <v>10</v>
      </c>
      <c r="C23" s="26">
        <f>+B23*3.785</f>
        <v>37.85</v>
      </c>
      <c r="D23" s="28"/>
      <c r="E23" s="26" t="s">
        <v>9</v>
      </c>
      <c r="F23" s="29"/>
      <c r="G23" s="26" t="s">
        <v>9</v>
      </c>
      <c r="H23" s="26" t="s">
        <v>7</v>
      </c>
      <c r="I23" s="29" t="s">
        <v>9</v>
      </c>
      <c r="J23" s="29"/>
      <c r="K23" s="29" t="s">
        <v>9</v>
      </c>
    </row>
    <row r="24" spans="1:11" s="32" customFormat="1" ht="15" customHeight="1">
      <c r="A24" s="8" t="s">
        <v>23</v>
      </c>
      <c r="B24" s="29">
        <f>1+3+2</f>
        <v>6</v>
      </c>
      <c r="C24" s="26">
        <f>+B24*3.785</f>
        <v>22.71</v>
      </c>
      <c r="D24" s="28">
        <f>10+10+84+100+1+20+150</f>
        <v>375</v>
      </c>
      <c r="E24" s="24">
        <f>+D24*3.785</f>
        <v>1419.375</v>
      </c>
      <c r="F24" s="25">
        <f>1+0.25+150+1</f>
        <v>152.25</v>
      </c>
      <c r="G24" s="26">
        <f>(F24*3.785)+7</f>
        <v>583.26625000000001</v>
      </c>
      <c r="H24" s="26">
        <f>(2+15+700+2+1+2+2+10+125+50+300+300+5)</f>
        <v>1514</v>
      </c>
      <c r="I24" s="29">
        <f>(H24*3.785)+0.5+1</f>
        <v>5731.99</v>
      </c>
      <c r="J24" s="29">
        <f>2+30+1+0.924602+0.26417</f>
        <v>34.188772</v>
      </c>
      <c r="K24" s="33">
        <f>J24*3.785</f>
        <v>129.40450202</v>
      </c>
    </row>
    <row r="25" spans="1:11" ht="15" customHeight="1">
      <c r="A25" s="8" t="s">
        <v>24</v>
      </c>
      <c r="B25" s="29"/>
      <c r="C25" s="26" t="s">
        <v>9</v>
      </c>
      <c r="D25" s="28">
        <v>15</v>
      </c>
      <c r="E25" s="24">
        <f>+D25*3.785</f>
        <v>56.775000000000006</v>
      </c>
      <c r="F25" s="25"/>
      <c r="G25" s="26" t="s">
        <v>9</v>
      </c>
      <c r="H25" s="26" t="s">
        <v>7</v>
      </c>
      <c r="I25" s="29" t="s">
        <v>9</v>
      </c>
      <c r="J25" s="29">
        <v>12</v>
      </c>
      <c r="K25" s="29">
        <f>J25*3.785</f>
        <v>45.42</v>
      </c>
    </row>
    <row r="26" spans="1:11" ht="15" customHeight="1">
      <c r="A26" s="8" t="s">
        <v>25</v>
      </c>
      <c r="B26" s="26" t="s">
        <v>9</v>
      </c>
      <c r="C26" s="26" t="s">
        <v>9</v>
      </c>
      <c r="D26" s="29" t="s">
        <v>9</v>
      </c>
      <c r="E26" s="26" t="s">
        <v>9</v>
      </c>
      <c r="F26" s="29">
        <f>60+2000+15</f>
        <v>2075</v>
      </c>
      <c r="G26" s="26">
        <f>F26*3.785</f>
        <v>7853.875</v>
      </c>
      <c r="H26" s="26">
        <f>30</f>
        <v>30</v>
      </c>
      <c r="I26" s="29">
        <f>(60*158.987)+(H26*3.785)+2</f>
        <v>9654.7699999999986</v>
      </c>
      <c r="J26" s="29"/>
      <c r="K26" s="29" t="s">
        <v>9</v>
      </c>
    </row>
    <row r="27" spans="1:11" ht="15" hidden="1" customHeight="1">
      <c r="A27" s="8" t="s">
        <v>26</v>
      </c>
      <c r="B27" s="29"/>
      <c r="C27" s="26" t="s">
        <v>9</v>
      </c>
      <c r="D27" s="28"/>
      <c r="E27" s="26" t="s">
        <v>9</v>
      </c>
      <c r="F27" s="29" t="s">
        <v>9</v>
      </c>
      <c r="G27" s="26" t="s">
        <v>9</v>
      </c>
      <c r="H27" s="26" t="s">
        <v>7</v>
      </c>
      <c r="I27" s="29"/>
      <c r="J27" s="29"/>
      <c r="K27" s="31"/>
    </row>
    <row r="28" spans="1:11" ht="15" customHeight="1">
      <c r="A28" s="8" t="s">
        <v>27</v>
      </c>
      <c r="B28" s="29" t="s">
        <v>9</v>
      </c>
      <c r="C28" s="29" t="s">
        <v>9</v>
      </c>
      <c r="D28" s="29" t="s">
        <v>9</v>
      </c>
      <c r="E28" s="29" t="s">
        <v>9</v>
      </c>
      <c r="F28" s="25">
        <v>1</v>
      </c>
      <c r="G28" s="26">
        <f>F28*3.785</f>
        <v>3.7850000000000001</v>
      </c>
      <c r="H28" s="26" t="s">
        <v>7</v>
      </c>
      <c r="I28" s="29" t="s">
        <v>9</v>
      </c>
      <c r="J28" s="29"/>
      <c r="K28" s="29" t="s">
        <v>9</v>
      </c>
    </row>
    <row r="29" spans="1:11" ht="15" customHeight="1">
      <c r="A29" s="8" t="s">
        <v>28</v>
      </c>
      <c r="B29" s="29">
        <v>1</v>
      </c>
      <c r="C29" s="26">
        <f>+B29*3.785</f>
        <v>3.7850000000000001</v>
      </c>
      <c r="D29" s="28">
        <v>210</v>
      </c>
      <c r="E29" s="24">
        <f>+D29*3.785</f>
        <v>794.85</v>
      </c>
      <c r="F29" s="25">
        <f>105.6+40+42</f>
        <v>187.6</v>
      </c>
      <c r="G29" s="26">
        <f>F29*3.785</f>
        <v>710.06600000000003</v>
      </c>
      <c r="H29" s="26">
        <v>2</v>
      </c>
      <c r="I29" s="29">
        <f>(9.43*158.987)+(H29*3.785)</f>
        <v>1506.8174099999999</v>
      </c>
      <c r="J29" s="29" t="s">
        <v>7</v>
      </c>
      <c r="K29" s="34" t="s">
        <v>7</v>
      </c>
    </row>
    <row r="30" spans="1:11" ht="15" customHeight="1">
      <c r="A30" s="8" t="s">
        <v>29</v>
      </c>
      <c r="B30" s="29"/>
      <c r="C30" s="26" t="s">
        <v>9</v>
      </c>
      <c r="D30" s="28"/>
      <c r="E30" s="26" t="s">
        <v>9</v>
      </c>
      <c r="F30" s="29">
        <f>1</f>
        <v>1</v>
      </c>
      <c r="G30" s="26">
        <f>(F30*3.785)+1.5</f>
        <v>5.2850000000000001</v>
      </c>
      <c r="H30" s="26" t="s">
        <v>7</v>
      </c>
      <c r="I30" s="29" t="s">
        <v>9</v>
      </c>
      <c r="J30" s="29">
        <v>1</v>
      </c>
      <c r="K30" s="29">
        <f>J30*3.785</f>
        <v>3.7850000000000001</v>
      </c>
    </row>
    <row r="31" spans="1:11" ht="15" customHeight="1">
      <c r="A31" s="8" t="s">
        <v>30</v>
      </c>
      <c r="B31" s="29" t="s">
        <v>9</v>
      </c>
      <c r="C31" s="29" t="s">
        <v>9</v>
      </c>
      <c r="D31" s="29" t="s">
        <v>9</v>
      </c>
      <c r="E31" s="29" t="s">
        <v>9</v>
      </c>
      <c r="F31" s="29" t="s">
        <v>9</v>
      </c>
      <c r="G31" s="26" t="s">
        <v>9</v>
      </c>
      <c r="H31" s="26"/>
      <c r="I31" s="29">
        <v>1</v>
      </c>
      <c r="J31" s="29"/>
      <c r="K31" s="29" t="s">
        <v>9</v>
      </c>
    </row>
    <row r="32" spans="1:11" ht="15" customHeight="1">
      <c r="A32" s="8" t="s">
        <v>31</v>
      </c>
      <c r="B32" s="29" t="s">
        <v>9</v>
      </c>
      <c r="C32" s="29" t="s">
        <v>9</v>
      </c>
      <c r="D32" s="29" t="s">
        <v>9</v>
      </c>
      <c r="E32" s="29" t="s">
        <v>9</v>
      </c>
      <c r="F32" s="29"/>
      <c r="G32" s="26">
        <f>20+10</f>
        <v>30</v>
      </c>
      <c r="H32" s="35"/>
      <c r="I32" s="29" t="s">
        <v>9</v>
      </c>
      <c r="J32" s="29"/>
      <c r="K32" s="29" t="s">
        <v>9</v>
      </c>
    </row>
    <row r="33" spans="1:11" ht="15" customHeight="1">
      <c r="A33" s="8" t="s">
        <v>32</v>
      </c>
      <c r="B33" s="29"/>
      <c r="C33" s="26" t="s">
        <v>9</v>
      </c>
      <c r="D33" s="28"/>
      <c r="E33" s="26" t="s">
        <v>9</v>
      </c>
      <c r="F33" s="29">
        <v>40</v>
      </c>
      <c r="G33" s="26">
        <f>F33*3.785</f>
        <v>151.4</v>
      </c>
      <c r="H33" s="26">
        <v>47.61</v>
      </c>
      <c r="I33" s="29">
        <f>H33*158.987</f>
        <v>7569.3710699999992</v>
      </c>
      <c r="J33" s="29"/>
      <c r="K33" s="29" t="s">
        <v>9</v>
      </c>
    </row>
    <row r="34" spans="1:11" ht="15" customHeight="1">
      <c r="A34" s="8" t="s">
        <v>33</v>
      </c>
      <c r="B34" s="29"/>
      <c r="C34" s="26" t="s">
        <v>9</v>
      </c>
      <c r="D34" s="28"/>
      <c r="E34" s="26" t="s">
        <v>9</v>
      </c>
      <c r="F34" s="29"/>
      <c r="G34" s="26"/>
      <c r="H34" s="26"/>
      <c r="I34" s="29">
        <v>200</v>
      </c>
      <c r="J34" s="29"/>
      <c r="K34" s="29" t="s">
        <v>9</v>
      </c>
    </row>
    <row r="35" spans="1:11" ht="15" customHeight="1">
      <c r="A35" s="8" t="s">
        <v>34</v>
      </c>
      <c r="B35" s="29"/>
      <c r="C35" s="26" t="s">
        <v>9</v>
      </c>
      <c r="D35" s="28"/>
      <c r="E35" s="26" t="s">
        <v>9</v>
      </c>
      <c r="F35" s="29">
        <v>11.5</v>
      </c>
      <c r="G35" s="26">
        <f>F35*3.785</f>
        <v>43.527500000000003</v>
      </c>
      <c r="H35" s="26">
        <v>1001</v>
      </c>
      <c r="I35" s="29">
        <f>H35*3.785</f>
        <v>3788.7850000000003</v>
      </c>
      <c r="J35" s="29">
        <v>42</v>
      </c>
      <c r="K35" s="29">
        <f>J35*3.785</f>
        <v>158.97</v>
      </c>
    </row>
    <row r="36" spans="1:11" ht="15" customHeight="1">
      <c r="A36" s="8" t="s">
        <v>35</v>
      </c>
      <c r="B36" s="29"/>
      <c r="C36" s="26" t="s">
        <v>9</v>
      </c>
      <c r="D36" s="28">
        <v>4</v>
      </c>
      <c r="E36" s="24">
        <f>+D36*3.785</f>
        <v>15.14</v>
      </c>
      <c r="F36" s="25"/>
      <c r="G36" s="26" t="s">
        <v>9</v>
      </c>
      <c r="H36" s="26" t="s">
        <v>7</v>
      </c>
      <c r="I36" s="29" t="s">
        <v>9</v>
      </c>
      <c r="J36" s="29"/>
      <c r="K36" s="29" t="s">
        <v>9</v>
      </c>
    </row>
    <row r="37" spans="1:11" ht="15" customHeight="1">
      <c r="A37" s="8" t="s">
        <v>36</v>
      </c>
      <c r="B37" s="29">
        <v>5</v>
      </c>
      <c r="C37" s="26">
        <f>+B37*3.785</f>
        <v>18.925000000000001</v>
      </c>
      <c r="D37" s="28"/>
      <c r="E37" s="26" t="s">
        <v>9</v>
      </c>
      <c r="F37" s="29">
        <v>18</v>
      </c>
      <c r="G37" s="26">
        <f>F37*3.785</f>
        <v>68.13</v>
      </c>
      <c r="H37" s="26" t="s">
        <v>7</v>
      </c>
      <c r="I37" s="29" t="s">
        <v>9</v>
      </c>
      <c r="J37" s="29" t="s">
        <v>7</v>
      </c>
      <c r="K37" s="29" t="s">
        <v>7</v>
      </c>
    </row>
    <row r="38" spans="1:11" ht="6.75" customHeight="1">
      <c r="A38" s="36"/>
      <c r="B38" s="39"/>
      <c r="C38" s="40"/>
      <c r="D38" s="41"/>
      <c r="E38" s="37"/>
      <c r="F38" s="5"/>
      <c r="G38" s="42"/>
      <c r="H38" s="43"/>
      <c r="I38" s="44"/>
      <c r="J38" s="44"/>
      <c r="K38" s="38"/>
    </row>
    <row r="39" spans="1:11" ht="7.5" customHeight="1">
      <c r="A39" s="45"/>
      <c r="B39" s="46"/>
      <c r="C39" s="47"/>
      <c r="D39" s="47"/>
      <c r="E39" s="7"/>
      <c r="F39" s="7"/>
      <c r="G39" s="10"/>
    </row>
    <row r="40" spans="1:11" ht="12.95" customHeight="1">
      <c r="A40" s="45" t="s">
        <v>37</v>
      </c>
      <c r="B40" s="46"/>
      <c r="C40" s="47"/>
      <c r="D40" s="47"/>
      <c r="E40" s="7"/>
      <c r="F40" s="7"/>
      <c r="G40" s="10"/>
    </row>
    <row r="41" spans="1:11" ht="12.95" customHeight="1">
      <c r="A41" s="49" t="s">
        <v>38</v>
      </c>
      <c r="B41" s="46"/>
      <c r="C41" s="47"/>
      <c r="D41" s="47"/>
      <c r="E41" s="7"/>
      <c r="F41" s="7"/>
      <c r="G41" s="10"/>
    </row>
    <row r="42" spans="1:11" ht="12.95" customHeight="1">
      <c r="A42" s="10" t="s">
        <v>39</v>
      </c>
      <c r="B42" s="46"/>
      <c r="C42" s="47"/>
      <c r="D42" s="47"/>
      <c r="E42" s="7"/>
      <c r="F42" s="7"/>
      <c r="G42" s="10"/>
    </row>
    <row r="43" spans="1:11" ht="12.95" customHeight="1">
      <c r="A43" s="50" t="s">
        <v>40</v>
      </c>
      <c r="B43" s="46"/>
      <c r="C43" s="47"/>
      <c r="D43" s="47"/>
      <c r="E43" s="7"/>
      <c r="F43" s="7"/>
      <c r="G43" s="10"/>
    </row>
    <row r="44" spans="1:11" ht="12.95" customHeight="1">
      <c r="A44" s="50" t="s">
        <v>41</v>
      </c>
      <c r="B44" s="46"/>
      <c r="C44" s="47"/>
      <c r="D44" s="47"/>
      <c r="E44" s="7"/>
      <c r="F44" s="7"/>
      <c r="G44" s="10"/>
    </row>
    <row r="45" spans="1:11" ht="12.95" customHeight="1">
      <c r="A45" s="49" t="s">
        <v>42</v>
      </c>
      <c r="B45" s="46"/>
      <c r="C45" s="47"/>
      <c r="D45" s="47"/>
      <c r="E45" s="7"/>
      <c r="F45" s="7"/>
      <c r="G45" s="10"/>
    </row>
    <row r="46" spans="1:11" ht="12.95" customHeight="1">
      <c r="A46" s="23" t="s">
        <v>43</v>
      </c>
      <c r="B46" s="46"/>
      <c r="C46" s="47"/>
      <c r="D46" s="47"/>
      <c r="E46" s="7"/>
      <c r="F46" s="7"/>
      <c r="G46" s="10"/>
    </row>
    <row r="47" spans="1:11">
      <c r="B47" s="7"/>
      <c r="C47" s="7"/>
      <c r="D47" s="7"/>
      <c r="E47" s="7"/>
      <c r="F47" s="7"/>
      <c r="G47" s="10"/>
    </row>
    <row r="48" spans="1:11">
      <c r="B48" s="7"/>
      <c r="C48" s="7"/>
      <c r="D48" s="7"/>
      <c r="E48" s="7"/>
      <c r="F48" s="7"/>
      <c r="G48" s="10"/>
    </row>
    <row r="50" spans="2:7">
      <c r="B50" s="7"/>
      <c r="C50" s="7"/>
      <c r="D50" s="7"/>
      <c r="E50" s="7"/>
      <c r="F50" s="7"/>
      <c r="G50" s="10"/>
    </row>
    <row r="51" spans="2:7">
      <c r="B51" s="7"/>
      <c r="C51" s="7"/>
      <c r="D51" s="7"/>
      <c r="E51" s="7"/>
      <c r="F51" s="7"/>
      <c r="G51" s="10"/>
    </row>
    <row r="52" spans="2:7">
      <c r="B52" s="7"/>
      <c r="C52" s="7"/>
      <c r="D52" s="7"/>
      <c r="E52" s="7"/>
      <c r="F52" s="7"/>
      <c r="G52" s="10"/>
    </row>
    <row r="53" spans="2:7">
      <c r="B53" s="7"/>
      <c r="C53" s="7"/>
      <c r="D53" s="7"/>
      <c r="E53" s="7"/>
      <c r="F53" s="7"/>
      <c r="G53" s="10"/>
    </row>
    <row r="54" spans="2:7">
      <c r="B54" s="7"/>
      <c r="C54" s="7"/>
      <c r="D54" s="7"/>
      <c r="E54" s="7"/>
      <c r="F54" s="7"/>
      <c r="G54" s="10"/>
    </row>
    <row r="55" spans="2:7">
      <c r="B55" s="7"/>
      <c r="C55" s="7"/>
      <c r="D55" s="7"/>
      <c r="E55" s="7"/>
      <c r="F55" s="7"/>
      <c r="G55" s="10"/>
    </row>
    <row r="56" spans="2:7">
      <c r="B56" s="7"/>
      <c r="C56" s="7"/>
      <c r="D56" s="7"/>
      <c r="E56" s="7"/>
      <c r="F56" s="7"/>
      <c r="G56" s="10"/>
    </row>
    <row r="57" spans="2:7">
      <c r="B57" s="7"/>
      <c r="C57" s="7"/>
      <c r="D57" s="7"/>
      <c r="E57" s="7"/>
      <c r="F57" s="7"/>
      <c r="G57" s="10"/>
    </row>
    <row r="58" spans="2:7">
      <c r="B58" s="7"/>
      <c r="C58" s="7"/>
      <c r="D58" s="7"/>
      <c r="E58" s="7"/>
      <c r="F58" s="7"/>
      <c r="G58" s="10"/>
    </row>
    <row r="59" spans="2:7">
      <c r="B59" s="7"/>
      <c r="C59" s="7"/>
      <c r="D59" s="7"/>
      <c r="E59" s="7"/>
      <c r="F59" s="7"/>
      <c r="G59" s="10"/>
    </row>
    <row r="60" spans="2:7">
      <c r="B60" s="7"/>
      <c r="C60" s="7"/>
      <c r="D60" s="7"/>
      <c r="E60" s="7"/>
      <c r="F60" s="7"/>
      <c r="G60" s="10"/>
    </row>
    <row r="61" spans="2:7">
      <c r="B61" s="7"/>
      <c r="C61" s="7"/>
      <c r="D61" s="7"/>
      <c r="E61" s="7"/>
      <c r="F61" s="7"/>
      <c r="G61" s="10"/>
    </row>
    <row r="62" spans="2:7">
      <c r="B62" s="7"/>
      <c r="C62" s="7"/>
      <c r="D62" s="7"/>
      <c r="E62" s="7"/>
      <c r="F62" s="7"/>
      <c r="G62" s="10"/>
    </row>
    <row r="63" spans="2:7">
      <c r="B63" s="7"/>
      <c r="C63" s="7"/>
      <c r="D63" s="7"/>
      <c r="E63" s="7"/>
      <c r="F63" s="7"/>
      <c r="G63" s="10"/>
    </row>
    <row r="64" spans="2:7">
      <c r="B64" s="7"/>
      <c r="C64" s="7"/>
      <c r="D64" s="7"/>
      <c r="E64" s="7"/>
      <c r="F64" s="7"/>
      <c r="G64" s="10"/>
    </row>
    <row r="65" spans="2:7">
      <c r="B65" s="7"/>
      <c r="C65" s="7"/>
      <c r="D65" s="7"/>
      <c r="E65" s="7"/>
      <c r="F65" s="7"/>
      <c r="G65" s="10"/>
    </row>
    <row r="66" spans="2:7">
      <c r="B66" s="7"/>
      <c r="C66" s="7"/>
      <c r="D66" s="7"/>
      <c r="E66" s="7"/>
      <c r="F66" s="7"/>
      <c r="G66" s="10"/>
    </row>
    <row r="67" spans="2:7">
      <c r="B67" s="7"/>
      <c r="C67" s="7"/>
      <c r="D67" s="7"/>
      <c r="E67" s="7"/>
      <c r="F67" s="7"/>
      <c r="G67" s="10"/>
    </row>
    <row r="68" spans="2:7">
      <c r="B68" s="7"/>
      <c r="C68" s="7"/>
      <c r="D68" s="7"/>
      <c r="E68" s="7"/>
      <c r="F68" s="7"/>
      <c r="G68" s="10"/>
    </row>
    <row r="69" spans="2:7">
      <c r="B69" s="7"/>
      <c r="C69" s="7"/>
      <c r="D69" s="7"/>
      <c r="E69" s="7"/>
      <c r="F69" s="7"/>
      <c r="G69" s="10"/>
    </row>
    <row r="70" spans="2:7">
      <c r="B70" s="7"/>
      <c r="C70" s="7"/>
      <c r="D70" s="7"/>
      <c r="E70" s="7"/>
      <c r="F70" s="7"/>
      <c r="G70" s="10"/>
    </row>
    <row r="71" spans="2:7">
      <c r="B71" s="7"/>
      <c r="C71" s="7"/>
      <c r="D71" s="7"/>
      <c r="E71" s="7"/>
      <c r="F71" s="7"/>
      <c r="G71" s="10"/>
    </row>
    <row r="72" spans="2:7">
      <c r="B72" s="7"/>
      <c r="C72" s="7"/>
      <c r="D72" s="7"/>
      <c r="E72" s="7"/>
      <c r="F72" s="7"/>
      <c r="G72" s="10"/>
    </row>
    <row r="73" spans="2:7">
      <c r="B73" s="7"/>
      <c r="C73" s="7"/>
      <c r="D73" s="7"/>
      <c r="E73" s="7"/>
      <c r="F73" s="7"/>
      <c r="G73" s="10"/>
    </row>
    <row r="74" spans="2:7">
      <c r="B74" s="7"/>
      <c r="C74" s="7"/>
      <c r="D74" s="7"/>
      <c r="E74" s="7"/>
      <c r="F74" s="7"/>
      <c r="G74" s="10"/>
    </row>
    <row r="75" spans="2:7">
      <c r="B75" s="7"/>
      <c r="C75" s="7"/>
      <c r="D75" s="7"/>
      <c r="E75" s="7"/>
      <c r="F75" s="7"/>
      <c r="G75" s="10"/>
    </row>
    <row r="76" spans="2:7">
      <c r="B76" s="7"/>
      <c r="C76" s="7"/>
      <c r="D76" s="7"/>
      <c r="E76" s="7"/>
      <c r="F76" s="7"/>
      <c r="G76" s="10"/>
    </row>
    <row r="77" spans="2:7">
      <c r="B77" s="7"/>
      <c r="C77" s="7"/>
      <c r="D77" s="7"/>
      <c r="E77" s="7"/>
      <c r="F77" s="7"/>
      <c r="G77" s="10"/>
    </row>
    <row r="78" spans="2:7">
      <c r="B78" s="7"/>
      <c r="C78" s="7"/>
      <c r="D78" s="7"/>
      <c r="E78" s="7"/>
      <c r="F78" s="7"/>
      <c r="G78" s="10"/>
    </row>
    <row r="79" spans="2:7">
      <c r="B79" s="7"/>
      <c r="C79" s="7"/>
      <c r="D79" s="7"/>
      <c r="E79" s="7"/>
      <c r="F79" s="7"/>
      <c r="G79" s="10"/>
    </row>
    <row r="80" spans="2:7">
      <c r="B80" s="7"/>
      <c r="C80" s="7"/>
      <c r="D80" s="7"/>
      <c r="E80" s="7"/>
      <c r="F80" s="7"/>
      <c r="G80" s="10"/>
    </row>
    <row r="81" spans="2:7">
      <c r="B81" s="7"/>
      <c r="C81" s="7"/>
      <c r="D81" s="7"/>
      <c r="E81" s="7"/>
      <c r="F81" s="7"/>
      <c r="G81" s="10"/>
    </row>
    <row r="82" spans="2:7">
      <c r="B82" s="7"/>
      <c r="C82" s="7"/>
      <c r="D82" s="7"/>
      <c r="E82" s="7"/>
      <c r="F82" s="7"/>
      <c r="G82" s="10"/>
    </row>
    <row r="83" spans="2:7">
      <c r="B83" s="7"/>
      <c r="C83" s="7"/>
      <c r="D83" s="7"/>
      <c r="E83" s="7"/>
      <c r="F83" s="7"/>
      <c r="G83" s="10"/>
    </row>
    <row r="84" spans="2:7">
      <c r="B84" s="7"/>
      <c r="C84" s="7"/>
      <c r="D84" s="7"/>
      <c r="E84" s="7"/>
      <c r="F84" s="7"/>
      <c r="G84" s="10"/>
    </row>
    <row r="85" spans="2:7">
      <c r="B85" s="7"/>
      <c r="C85" s="7"/>
      <c r="D85" s="7"/>
      <c r="E85" s="7"/>
      <c r="F85" s="7"/>
      <c r="G85" s="10"/>
    </row>
    <row r="86" spans="2:7">
      <c r="B86" s="7"/>
      <c r="C86" s="7"/>
      <c r="D86" s="7"/>
      <c r="E86" s="7"/>
      <c r="F86" s="7"/>
      <c r="G86" s="10"/>
    </row>
    <row r="87" spans="2:7">
      <c r="B87" s="7"/>
      <c r="C87" s="7"/>
      <c r="D87" s="7"/>
      <c r="E87" s="7"/>
      <c r="F87" s="7"/>
      <c r="G87" s="10"/>
    </row>
    <row r="88" spans="2:7">
      <c r="B88" s="7"/>
      <c r="C88" s="7"/>
      <c r="D88" s="7"/>
      <c r="E88" s="7"/>
      <c r="F88" s="7"/>
      <c r="G88" s="10"/>
    </row>
    <row r="89" spans="2:7">
      <c r="B89" s="7"/>
      <c r="C89" s="7"/>
      <c r="D89" s="7"/>
      <c r="E89" s="7"/>
      <c r="F89" s="7"/>
      <c r="G89" s="10"/>
    </row>
    <row r="90" spans="2:7">
      <c r="B90" s="7"/>
      <c r="C90" s="7"/>
      <c r="D90" s="7"/>
      <c r="E90" s="7"/>
      <c r="F90" s="7"/>
      <c r="G90" s="10"/>
    </row>
    <row r="91" spans="2:7">
      <c r="B91" s="7"/>
      <c r="C91" s="7"/>
      <c r="D91" s="7"/>
      <c r="E91" s="7"/>
      <c r="F91" s="7"/>
      <c r="G91" s="10"/>
    </row>
    <row r="92" spans="2:7">
      <c r="B92" s="7"/>
      <c r="C92" s="7"/>
      <c r="D92" s="7"/>
      <c r="E92" s="7"/>
      <c r="F92" s="7"/>
      <c r="G92" s="10"/>
    </row>
    <row r="93" spans="2:7">
      <c r="B93" s="7"/>
      <c r="C93" s="7"/>
      <c r="D93" s="7"/>
      <c r="E93" s="7"/>
      <c r="F93" s="7"/>
      <c r="G93" s="10"/>
    </row>
    <row r="94" spans="2:7">
      <c r="B94" s="7"/>
      <c r="C94" s="7"/>
      <c r="D94" s="7"/>
      <c r="E94" s="7"/>
      <c r="F94" s="7"/>
      <c r="G94" s="10"/>
    </row>
    <row r="95" spans="2:7">
      <c r="B95" s="7"/>
      <c r="C95" s="7"/>
      <c r="D95" s="7"/>
      <c r="E95" s="7"/>
      <c r="F95" s="7"/>
      <c r="G95" s="10"/>
    </row>
    <row r="96" spans="2:7">
      <c r="B96" s="7"/>
      <c r="C96" s="7"/>
      <c r="D96" s="7"/>
      <c r="E96" s="7"/>
      <c r="F96" s="7"/>
      <c r="G96" s="10"/>
    </row>
    <row r="97" spans="2:7">
      <c r="B97" s="7"/>
      <c r="C97" s="7"/>
      <c r="D97" s="7"/>
      <c r="E97" s="7"/>
      <c r="F97" s="7"/>
      <c r="G97" s="10"/>
    </row>
    <row r="98" spans="2:7">
      <c r="B98" s="7"/>
      <c r="C98" s="7"/>
      <c r="D98" s="7"/>
      <c r="E98" s="7"/>
      <c r="F98" s="7"/>
      <c r="G98" s="10"/>
    </row>
    <row r="99" spans="2:7">
      <c r="B99" s="7"/>
      <c r="C99" s="7"/>
      <c r="D99" s="7"/>
      <c r="E99" s="7"/>
      <c r="F99" s="7"/>
      <c r="G99" s="10"/>
    </row>
  </sheetData>
  <mergeCells count="4">
    <mergeCell ref="A1:K3"/>
    <mergeCell ref="A4:C4"/>
    <mergeCell ref="A5:A7"/>
    <mergeCell ref="B5:K6"/>
  </mergeCells>
  <pageMargins left="0.74803149606299213" right="0.74803149606299213" top="0.98425196850393704" bottom="0.98425196850393704" header="0" footer="0"/>
  <pageSetup orientation="portrait" r:id="rId1"/>
  <headerFooter alignWithMargins="0"/>
  <ignoredErrors>
    <ignoredError sqref="I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53</vt:lpstr>
      <vt:lpstr>'53'!Área_de_impresión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cp:lastPrinted>2019-02-21T12:34:57Z</cp:lastPrinted>
  <dcterms:created xsi:type="dcterms:W3CDTF">2019-02-01T14:04:41Z</dcterms:created>
  <dcterms:modified xsi:type="dcterms:W3CDTF">2019-05-02T20:09:58Z</dcterms:modified>
</cp:coreProperties>
</file>